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5" yWindow="65416" windowWidth="14595" windowHeight="10575" tabRatio="601" firstSheet="1" activeTab="4"/>
  </bookViews>
  <sheets>
    <sheet name="Sheet5" sheetId="1" state="hidden" r:id="rId1"/>
    <sheet name="Income Statement" sheetId="2" r:id="rId2"/>
    <sheet name="Balance Sheet" sheetId="3" r:id="rId3"/>
    <sheet name="Changes in equity" sheetId="4" r:id="rId4"/>
    <sheet name="CF Statement" sheetId="5" r:id="rId5"/>
    <sheet name="Cash Flow" sheetId="6" state="hidden" r:id="rId6"/>
  </sheets>
  <definedNames>
    <definedName name="_xlnm.Print_Area" localSheetId="2">'Balance Sheet'!$A$1:$F$57</definedName>
    <definedName name="_xlnm.Print_Area" localSheetId="5">'Cash Flow'!$A$1:$H$57</definedName>
    <definedName name="_xlnm.Print_Area" localSheetId="4">'CF Statement'!$A$1:$H$57</definedName>
    <definedName name="_xlnm.Print_Area" localSheetId="3">'Changes in equity'!$A$1:$O$58</definedName>
    <definedName name="_xlnm.Print_Area" localSheetId="1">'Income Statement'!$A$1:$J$59</definedName>
  </definedNames>
  <calcPr fullCalcOnLoad="1"/>
</workbook>
</file>

<file path=xl/sharedStrings.xml><?xml version="1.0" encoding="utf-8"?>
<sst xmlns="http://schemas.openxmlformats.org/spreadsheetml/2006/main" count="360" uniqueCount="183">
  <si>
    <t>RM'000</t>
  </si>
  <si>
    <t xml:space="preserve"> </t>
  </si>
  <si>
    <t>Total</t>
  </si>
  <si>
    <t>Ended</t>
  </si>
  <si>
    <t xml:space="preserve">  Cash payments to trade payables</t>
  </si>
  <si>
    <t xml:space="preserve">  Other operating payments</t>
  </si>
  <si>
    <t>Share</t>
  </si>
  <si>
    <t>Capital</t>
  </si>
  <si>
    <t>Premium</t>
  </si>
  <si>
    <t>Retained</t>
  </si>
  <si>
    <t>Earnings</t>
  </si>
  <si>
    <t xml:space="preserve">  Receipts from trade receivables</t>
  </si>
  <si>
    <t xml:space="preserve">  Receipts from non-trade receivables</t>
  </si>
  <si>
    <t xml:space="preserve">  Cash payments to non-trade payables</t>
  </si>
  <si>
    <t xml:space="preserve">  Bank borrowings</t>
  </si>
  <si>
    <t>Cash &amp; cash equivalents comprise :-</t>
  </si>
  <si>
    <t>Reserve</t>
  </si>
  <si>
    <t xml:space="preserve">Revenue </t>
  </si>
  <si>
    <t>Cost of sales</t>
  </si>
  <si>
    <t xml:space="preserve">ASSETS </t>
  </si>
  <si>
    <t>Property, plant &amp; equipment</t>
  </si>
  <si>
    <t xml:space="preserve">Inventories </t>
  </si>
  <si>
    <t>Trade &amp; other receivables</t>
  </si>
  <si>
    <t>TOTAL ASSETS</t>
  </si>
  <si>
    <t xml:space="preserve">Share capital </t>
  </si>
  <si>
    <t xml:space="preserve">Reserves </t>
  </si>
  <si>
    <t>Trade &amp; other payables</t>
  </si>
  <si>
    <t>Deferred tax liabilities</t>
  </si>
  <si>
    <t>Total liabilities</t>
  </si>
  <si>
    <t>TOTAL EQUITY &amp; LIABILITIES</t>
  </si>
  <si>
    <t xml:space="preserve">  Interest received</t>
  </si>
  <si>
    <t xml:space="preserve">  Interest paid</t>
  </si>
  <si>
    <t>The condensed consolidated cash flow statement should be read in conjunction</t>
  </si>
  <si>
    <t>Option</t>
  </si>
  <si>
    <t>Cash &amp; bank balances</t>
  </si>
  <si>
    <t>Equity attributable to equity holders of the parent</t>
  </si>
  <si>
    <t>Current tax assets</t>
  </si>
  <si>
    <t>Employee benefits</t>
  </si>
  <si>
    <t>the accompanying explanatory notes attached to the Interim Consolidated Financial Statements.</t>
  </si>
  <si>
    <t xml:space="preserve">Exchange difference on translation of </t>
  </si>
  <si>
    <t/>
  </si>
  <si>
    <t>Net loss not recognised in the income statement</t>
  </si>
  <si>
    <t>financial statements of foreign subsidiary</t>
  </si>
  <si>
    <t>Cash Flows from Investing Activities</t>
  </si>
  <si>
    <t xml:space="preserve">  </t>
  </si>
  <si>
    <t xml:space="preserve">                    </t>
  </si>
  <si>
    <t xml:space="preserve">  Bank overdraft</t>
  </si>
  <si>
    <t>Distributable</t>
  </si>
  <si>
    <t>2009</t>
  </si>
  <si>
    <t>Gross profit</t>
  </si>
  <si>
    <t>Finance costs</t>
  </si>
  <si>
    <t xml:space="preserve">Earnings per ordinary  share </t>
  </si>
  <si>
    <t>Basic earnings per ordinary share (sen)</t>
  </si>
  <si>
    <t>Investment properties</t>
  </si>
  <si>
    <t>Total non-current assets</t>
  </si>
  <si>
    <t>Total current assets</t>
  </si>
  <si>
    <t xml:space="preserve">Total equity </t>
  </si>
  <si>
    <t>Total non-current liabilities</t>
  </si>
  <si>
    <t>Total current liabilities</t>
  </si>
  <si>
    <t>Unaudited</t>
  </si>
  <si>
    <t>Audited</t>
  </si>
  <si>
    <t>Cash Flows from operating activities</t>
  </si>
  <si>
    <t>Cash Flows from financing activities</t>
  </si>
  <si>
    <t>Cash Flows used in investing activities</t>
  </si>
  <si>
    <t xml:space="preserve">  Cash flows used in investing activities</t>
  </si>
  <si>
    <t xml:space="preserve">  Net increase/ (decrease) in cash &amp; cash equivalents</t>
  </si>
  <si>
    <t>Administrative expenses</t>
  </si>
  <si>
    <t xml:space="preserve">  Payments of dividends</t>
  </si>
  <si>
    <t xml:space="preserve">  Cash flows (used in)/ from financing activities</t>
  </si>
  <si>
    <t>Diluted earnings per ordinary share (sen)</t>
  </si>
  <si>
    <t>Income tax expense</t>
  </si>
  <si>
    <t>Net assets per ordinary share (RM)</t>
  </si>
  <si>
    <t xml:space="preserve">Cash flows from/ (used in) operating activities </t>
  </si>
  <si>
    <t xml:space="preserve">  Purchase of property ,plant and equipment</t>
  </si>
  <si>
    <t xml:space="preserve">  Cash &amp; cash equivalents at beginning of financial year</t>
  </si>
  <si>
    <t xml:space="preserve">  Cash &amp; bank balances</t>
  </si>
  <si>
    <t xml:space="preserve">Profit before tax </t>
  </si>
  <si>
    <t>Cash &amp; cash equivalents at end of year</t>
  </si>
  <si>
    <t>Central Industrial Corporation Berhad (Company No. 12186-K)</t>
  </si>
  <si>
    <t>2010</t>
  </si>
  <si>
    <t>Interim Report - Frist  Quarter 2010</t>
  </si>
  <si>
    <t>31/3/2010</t>
  </si>
  <si>
    <t>Condensed consolidated cash flow statement for three months ended</t>
  </si>
  <si>
    <t xml:space="preserve">31 March 2010 </t>
  </si>
  <si>
    <t>31/3/2009</t>
  </si>
  <si>
    <t>3 Months</t>
  </si>
  <si>
    <t xml:space="preserve">Retained earnings </t>
  </si>
  <si>
    <t>Non-cash items</t>
  </si>
  <si>
    <t>Changes in working capital</t>
  </si>
  <si>
    <t>Net Change in current assets</t>
  </si>
  <si>
    <t>Net Change in current liabilities</t>
  </si>
  <si>
    <t>Net Change in operating activities</t>
  </si>
  <si>
    <t>Net change in cash &amp; cash equivalents</t>
  </si>
  <si>
    <t xml:space="preserve">with the audited financial statements for the year ended 31 December 2009 and </t>
  </si>
  <si>
    <t>restated</t>
  </si>
  <si>
    <t xml:space="preserve">Three months ended </t>
  </si>
  <si>
    <t xml:space="preserve">Results from operating activities </t>
  </si>
  <si>
    <t>CONDENSED CONSOLIDATED STATEMENT OF FINANCIAL POSITION</t>
  </si>
  <si>
    <t xml:space="preserve"> 31 December</t>
  </si>
  <si>
    <t>Tax Payable</t>
  </si>
  <si>
    <t>Translation</t>
  </si>
  <si>
    <t xml:space="preserve">Hedging </t>
  </si>
  <si>
    <t xml:space="preserve">Fair value </t>
  </si>
  <si>
    <t>Revaluation</t>
  </si>
  <si>
    <t>Treasury</t>
  </si>
  <si>
    <t xml:space="preserve">Share </t>
  </si>
  <si>
    <t xml:space="preserve">In thousand  of RM </t>
  </si>
  <si>
    <t>Company No . 12186-K (Incorporated in Malaysia)</t>
  </si>
  <si>
    <t>Dividend to owners</t>
  </si>
  <si>
    <t>Bank overdrafts</t>
  </si>
  <si>
    <t xml:space="preserve">Short term borrowings </t>
  </si>
  <si>
    <t xml:space="preserve">Profit  for the period </t>
  </si>
  <si>
    <t>Total comprehensive income for the period</t>
  </si>
  <si>
    <t>LIABILITIES</t>
  </si>
  <si>
    <t xml:space="preserve">EQUITY </t>
  </si>
  <si>
    <t>Total equity attributable to owners of the Company</t>
  </si>
  <si>
    <t>Minority interests</t>
  </si>
  <si>
    <t>Cash flows from financing activities</t>
  </si>
  <si>
    <t>Net cash flow (used in) investing activities</t>
  </si>
  <si>
    <t>Adjustment for :-</t>
  </si>
  <si>
    <t>Cash flows from investing activities</t>
  </si>
  <si>
    <t>CENTRAL INDUSTRIAL CORPORATION BERHAD and its subsidiaries</t>
  </si>
  <si>
    <t>CONDENSED CONSOLIDATED STATEMENT OF COMPREHENSIVE INCOME</t>
  </si>
  <si>
    <t>Profit attributable to :</t>
  </si>
  <si>
    <t>Owner of the company</t>
  </si>
  <si>
    <t>Continuing  operations</t>
  </si>
  <si>
    <t>Net finance costs</t>
  </si>
  <si>
    <t>Share of profit of associates, net of tax</t>
  </si>
  <si>
    <t>Other comprehensive income, net of tax</t>
  </si>
  <si>
    <t>CONDENSED CONSOLIDATED STATEMENT OF CASH FLOW</t>
  </si>
  <si>
    <t>Profit before tax from - continuing operations</t>
  </si>
  <si>
    <t>Net cash flow from / ( used in ) operating activities</t>
  </si>
  <si>
    <t>Non-operating items (which are investing / financing)</t>
  </si>
  <si>
    <t>Interest paid</t>
  </si>
  <si>
    <t>(Repayment) / Drawdown of bank borrowings, net</t>
  </si>
  <si>
    <t>Net cash flow from / (used in) financing activities</t>
  </si>
  <si>
    <t>Cash and cash equivalents at 1 January</t>
  </si>
  <si>
    <t>Cash and bank balances</t>
  </si>
  <si>
    <t>Cash and cash equivalents</t>
  </si>
  <si>
    <t>Cash and cash equivalents included in the condensed consolidated statement of cash flow comprise:</t>
  </si>
  <si>
    <t>CONDENSED CONSOLIDATED STATEMENT OF CHANGES IN EQUITY</t>
  </si>
  <si>
    <t>Equity</t>
  </si>
  <si>
    <t>Share-based payments transactions</t>
  </si>
  <si>
    <t>Selling &amp; distribution expenses</t>
  </si>
  <si>
    <t>Other operating expenses</t>
  </si>
  <si>
    <t>Other operating income</t>
  </si>
  <si>
    <t>Finance income</t>
  </si>
  <si>
    <t>Profit for the period</t>
  </si>
  <si>
    <t>Total comprehensive income attributable to :</t>
  </si>
  <si>
    <t>Operating profit / (loss) before changes in working capital</t>
  </si>
  <si>
    <t>At 1 January 2010, as restated</t>
  </si>
  <si>
    <t>At 1 January 2009, as restated</t>
  </si>
  <si>
    <t>Purchase of property, plant &amp; equipment</t>
  </si>
  <si>
    <t>Fair value gain on derivative financial instruments</t>
  </si>
  <si>
    <t>Derivative financial asset</t>
  </si>
  <si>
    <t xml:space="preserve">/-------------------  Attributable to owners of the Company ------------------/ </t>
  </si>
  <si>
    <t>/ -------------------Non- distributable-----------------/</t>
  </si>
  <si>
    <t>Gain on disposal of property, plant &amp; equipment</t>
  </si>
  <si>
    <t xml:space="preserve">For the nine months ended 30 September 2010 - unaudited </t>
  </si>
  <si>
    <t xml:space="preserve">Nine months ended </t>
  </si>
  <si>
    <t xml:space="preserve">Six months ended </t>
  </si>
  <si>
    <t xml:space="preserve"> 30 June</t>
  </si>
  <si>
    <t>Nine months ended 30 September</t>
  </si>
  <si>
    <t xml:space="preserve">As at 30 September 2010 - unaudited </t>
  </si>
  <si>
    <t>30 September</t>
  </si>
  <si>
    <t>At 30 September 2010</t>
  </si>
  <si>
    <t>At 30 September 2009</t>
  </si>
  <si>
    <t>Cash and cash equivalents at 30 September</t>
  </si>
  <si>
    <t>Dividend paid to the owners of the company</t>
  </si>
  <si>
    <t>The Condensed Consolidated Statement of Comprehensive Income should be read in conjunction with the Audited</t>
  </si>
  <si>
    <t>to the interim financial statements</t>
  </si>
  <si>
    <t>Financial Statements of the Group for the year ended 31.12.2009 and the accompanying explanatory notes attached</t>
  </si>
  <si>
    <t>The Condensed Consolidated Statement of Financial Position (formerly known as Balance Sheet) should be</t>
  </si>
  <si>
    <t>the accompanying explanatory notes attached to the interim financial statements</t>
  </si>
  <si>
    <t xml:space="preserve">read in conjunction with the Audited Financial Statements of the Group for the year ended 31.12.2009 and </t>
  </si>
  <si>
    <t>The Condensed Consolidated Statement of Changes In Equity should be read in conjunction with the Audited Financial</t>
  </si>
  <si>
    <t>Statements of the Group for the year ended 31.12.2009 and the accompanying explanatory notes attached to the interim</t>
  </si>
  <si>
    <t>financial statements</t>
  </si>
  <si>
    <t>Nine months ended 30 September 2010</t>
  </si>
  <si>
    <t>Nine months ended 30 September 2009</t>
  </si>
  <si>
    <t>The Condensed  Consolidated  Cash Flow Statement should  be read  in conjunction with the Audited</t>
  </si>
  <si>
    <t>attached to the interim financial statements</t>
  </si>
  <si>
    <t>Financial Statements of the Group for the year ended 31.12.2009 and the accompanying explanatory notes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</si>
</sst>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#,##0.000_);\(#,##0.000\)"/>
    <numFmt numFmtId="167" formatCode="0.0000000000000"/>
    <numFmt numFmtId="168" formatCode="0.000"/>
    <numFmt numFmtId="169" formatCode="_-* #,##0.00\ _F_-;\-* #,##0.00\ _F_-;_-* &quot;-&quot;??\ _F_-;_-@_-"/>
    <numFmt numFmtId="170" formatCode="_-&quot;RM&quot;* #,##0_-;\-&quot;RM&quot;* #,##0_-;_-&quot;RM&quot;* &quot;-&quot;_-;_-@_-"/>
    <numFmt numFmtId="171" formatCode="_-&quot;RM&quot;* #,##0.00_-;\-&quot;RM&quot;* #,##0.00_-;_-&quot;RM&quot;* &quot;-&quot;??_-;_-@_-"/>
    <numFmt numFmtId="172" formatCode="&quot;RM&quot;\ #,##0_);\(&quot;RM&quot;\ #,##0\)"/>
    <numFmt numFmtId="173" formatCode="&quot;RM&quot;\ #,##0_);[Red]\(&quot;RM&quot;\ #,##0\)"/>
    <numFmt numFmtId="174" formatCode="&quot;RM&quot;\ #,##0.00_);\(&quot;RM&quot;\ #,##0.00\)"/>
    <numFmt numFmtId="175" formatCode="&quot;RM&quot;\ #,##0.00_);[Red]\(&quot;RM&quot;\ #,##0.00\)"/>
    <numFmt numFmtId="176" formatCode="0.00_)"/>
    <numFmt numFmtId="177" formatCode="&quot;RM&quot;#,##0;\-&quot;RM&quot;#,##0"/>
    <numFmt numFmtId="178" formatCode="0.0000%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8"/>
      <name val="Verdana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8"/>
      <color indexed="23"/>
      <name val="Verdana"/>
      <family val="2"/>
    </font>
    <font>
      <sz val="16"/>
      <color indexed="9"/>
      <name val="Tahoma"/>
      <family val="2"/>
    </font>
    <font>
      <b/>
      <sz val="8"/>
      <color indexed="63"/>
      <name val="Verdana"/>
      <family val="2"/>
    </font>
    <font>
      <b/>
      <sz val="16"/>
      <color indexed="9"/>
      <name val="Tahoma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10"/>
      <name val="MS Sans Serif"/>
      <family val="2"/>
    </font>
    <font>
      <u val="single"/>
      <sz val="12"/>
      <color indexed="12"/>
      <name val="·s²Ó©úÅé"/>
      <family val="1"/>
    </font>
    <font>
      <sz val="12"/>
      <name val="Times New Roman"/>
      <family val="1"/>
    </font>
    <font>
      <sz val="8"/>
      <name val="Arial"/>
      <family val="2"/>
    </font>
    <font>
      <sz val="12"/>
      <color indexed="8"/>
      <name val="Arial"/>
      <family val="2"/>
    </font>
    <font>
      <b/>
      <i/>
      <sz val="16"/>
      <name val="Helv"/>
      <family val="2"/>
    </font>
    <font>
      <b/>
      <sz val="8"/>
      <name val="Univers Condensed"/>
      <family val="2"/>
    </font>
    <font>
      <sz val="8"/>
      <name val="Univers Condensed"/>
      <family val="2"/>
    </font>
    <font>
      <sz val="12"/>
      <name val="新細明體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15"/>
      <name val="Times New Roman"/>
      <family val="1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26">
    <border>
      <left/>
      <right/>
      <top/>
      <bottom/>
      <diagonal/>
    </border>
    <border>
      <left style="thin"/>
      <right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/>
      <bottom/>
    </border>
    <border>
      <left/>
      <right/>
      <top style="medium"/>
      <bottom style="medium"/>
    </border>
    <border>
      <left/>
      <right/>
      <top/>
      <bottom style="medium"/>
    </border>
    <border>
      <left style="thin"/>
      <right style="thin">
        <color indexed="55"/>
      </right>
      <top/>
      <bottom/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10"/>
      </bottom>
    </border>
    <border>
      <left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/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/>
      <right/>
      <top style="thin"/>
      <bottom style="double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double"/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0" fontId="31" fillId="0" borderId="0" applyFont="0" applyFill="0" applyBorder="0" applyAlignment="0" applyProtection="0"/>
    <xf numFmtId="38" fontId="31" fillId="0" borderId="0" applyFill="0" applyBorder="0" applyAlignment="0" applyProtection="0"/>
    <xf numFmtId="43" fontId="0" fillId="0" borderId="0" applyFont="0" applyFill="0" applyBorder="0" applyAlignment="0" applyProtection="0"/>
    <xf numFmtId="38" fontId="31" fillId="0" borderId="0" applyFill="0" applyBorder="0" applyAlignment="0" applyProtection="0"/>
    <xf numFmtId="38" fontId="31" fillId="0" borderId="0" applyFill="0" applyBorder="0" applyAlignment="0" applyProtection="0"/>
    <xf numFmtId="38" fontId="31" fillId="0" borderId="0" applyFill="0" applyBorder="0" applyAlignment="0" applyProtection="0"/>
    <xf numFmtId="38" fontId="31" fillId="0" borderId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38" fontId="31" fillId="0" borderId="0" applyFill="0" applyBorder="0" applyAlignment="0" applyProtection="0"/>
    <xf numFmtId="38" fontId="31" fillId="0" borderId="0" applyFill="0" applyBorder="0" applyAlignment="0" applyProtection="0"/>
    <xf numFmtId="169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170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38" fontId="31" fillId="0" borderId="0" applyFill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37" fontId="2" fillId="15" borderId="1" applyBorder="0" applyProtection="0">
      <alignment vertical="center"/>
    </xf>
    <xf numFmtId="38" fontId="31" fillId="0" borderId="0" applyFill="0" applyBorder="0" applyAlignment="0" applyProtection="0"/>
    <xf numFmtId="0" fontId="13" fillId="16" borderId="0" applyNumberFormat="0" applyBorder="0" applyAlignment="0" applyProtection="0"/>
    <xf numFmtId="0" fontId="3" fillId="17" borderId="0" applyBorder="0">
      <alignment horizontal="left" vertical="center" indent="1"/>
      <protection/>
    </xf>
    <xf numFmtId="0" fontId="14" fillId="15" borderId="2" applyNumberFormat="0" applyAlignment="0" applyProtection="0"/>
    <xf numFmtId="0" fontId="15" fillId="1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3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31" fillId="0" borderId="0">
      <alignment/>
      <protection/>
    </xf>
    <xf numFmtId="172" fontId="31" fillId="0" borderId="0">
      <alignment/>
      <protection locked="0"/>
    </xf>
    <xf numFmtId="173" fontId="31" fillId="0" borderId="0">
      <alignment/>
      <protection/>
    </xf>
    <xf numFmtId="40" fontId="3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74" fontId="31" fillId="0" borderId="0">
      <alignment/>
      <protection locked="0"/>
    </xf>
    <xf numFmtId="0" fontId="17" fillId="6" borderId="0" applyNumberFormat="0" applyBorder="0" applyAlignment="0" applyProtection="0"/>
    <xf numFmtId="38" fontId="34" fillId="18" borderId="0" applyNumberFormat="0" applyBorder="0" applyAlignment="0" applyProtection="0"/>
    <xf numFmtId="37" fontId="4" fillId="19" borderId="4" applyBorder="0">
      <alignment horizontal="left" vertical="center" indent="1"/>
      <protection/>
    </xf>
    <xf numFmtId="37" fontId="5" fillId="0" borderId="5">
      <alignment vertical="center"/>
      <protection/>
    </xf>
    <xf numFmtId="0" fontId="5" fillId="20" borderId="6" applyNumberFormat="0">
      <alignment horizontal="left" vertical="top" indent="1"/>
      <protection/>
    </xf>
    <xf numFmtId="0" fontId="5" fillId="15" borderId="0" applyBorder="0">
      <alignment horizontal="left" vertical="center" indent="1"/>
      <protection/>
    </xf>
    <xf numFmtId="0" fontId="5" fillId="0" borderId="6" applyNumberFormat="0" applyFill="0">
      <alignment horizontal="centerContinuous" vertical="top"/>
      <protection/>
    </xf>
    <xf numFmtId="0" fontId="6" fillId="15" borderId="7" applyNumberFormat="0" applyBorder="0">
      <alignment horizontal="left" vertical="center" indent="1"/>
      <protection/>
    </xf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  <xf numFmtId="175" fontId="31" fillId="0" borderId="0">
      <alignment/>
      <protection locked="0"/>
    </xf>
    <xf numFmtId="175" fontId="31" fillId="0" borderId="0">
      <alignment/>
      <protection locked="0"/>
    </xf>
    <xf numFmtId="0" fontId="21" fillId="7" borderId="2" applyNumberFormat="0" applyAlignment="0" applyProtection="0"/>
    <xf numFmtId="10" fontId="34" fillId="4" borderId="11" applyNumberFormat="0" applyBorder="0" applyAlignment="0" applyProtection="0"/>
    <xf numFmtId="40" fontId="31" fillId="0" borderId="0" applyFont="0" applyFill="0" applyBorder="0" applyAlignment="0" applyProtection="0"/>
    <xf numFmtId="0" fontId="22" fillId="0" borderId="12" applyNumberFormat="0" applyFill="0" applyAlignment="0" applyProtection="0"/>
    <xf numFmtId="0" fontId="23" fillId="7" borderId="0" applyNumberFormat="0" applyBorder="0" applyAlignment="0" applyProtection="0"/>
    <xf numFmtId="49" fontId="35" fillId="0" borderId="0" applyNumberFormat="0" applyBorder="0" applyAlignment="0">
      <protection/>
    </xf>
    <xf numFmtId="0" fontId="7" fillId="18" borderId="0">
      <alignment horizontal="left" indent="1"/>
      <protection/>
    </xf>
    <xf numFmtId="176" fontId="36" fillId="0" borderId="0">
      <alignment/>
      <protection/>
    </xf>
    <xf numFmtId="4" fontId="2" fillId="15" borderId="13" applyBorder="0">
      <alignment horizontal="left" vertical="center" indent="2"/>
      <protection/>
    </xf>
    <xf numFmtId="37" fontId="0" fillId="0" borderId="0">
      <alignment/>
      <protection/>
    </xf>
    <xf numFmtId="0" fontId="33" fillId="0" borderId="0">
      <alignment/>
      <protection/>
    </xf>
    <xf numFmtId="0" fontId="0" fillId="4" borderId="14" applyNumberFormat="0" applyFont="0" applyAlignment="0" applyProtection="0"/>
    <xf numFmtId="16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24" fillId="15" borderId="15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8" fillId="17" borderId="0">
      <alignment horizontal="left" indent="1"/>
      <protection/>
    </xf>
    <xf numFmtId="168" fontId="37" fillId="0" borderId="16" applyFont="0" applyBorder="0" applyAlignment="0">
      <protection/>
    </xf>
    <xf numFmtId="169" fontId="0" fillId="0" borderId="0" applyFont="0" applyFill="0" applyBorder="0" applyAlignment="0" applyProtection="0"/>
    <xf numFmtId="38" fontId="31" fillId="0" borderId="0" applyFill="0" applyBorder="0" applyAlignment="0" applyProtection="0"/>
    <xf numFmtId="40" fontId="31" fillId="0" borderId="0" applyFont="0" applyFill="0" applyBorder="0" applyAlignment="0" applyProtection="0"/>
    <xf numFmtId="0" fontId="9" fillId="17" borderId="0" applyBorder="0">
      <alignment horizontal="left" vertical="center" indent="1"/>
      <protection/>
    </xf>
    <xf numFmtId="0" fontId="10" fillId="21" borderId="0" applyBorder="0">
      <alignment horizontal="left" vertical="center" indent="1"/>
      <protection/>
    </xf>
    <xf numFmtId="0" fontId="25" fillId="0" borderId="17" applyNumberFormat="0" applyFill="0" applyAlignment="0" applyProtection="0"/>
    <xf numFmtId="40" fontId="38" fillId="0" borderId="11" applyFont="0" applyFill="0" applyBorder="0" applyAlignment="0" applyProtection="0"/>
    <xf numFmtId="0" fontId="22" fillId="0" borderId="0" applyNumberFormat="0" applyFill="0" applyBorder="0" applyAlignment="0" applyProtection="0"/>
    <xf numFmtId="178" fontId="0" fillId="0" borderId="18" applyFont="0" applyBorder="0" applyAlignment="0">
      <protection/>
    </xf>
    <xf numFmtId="0" fontId="39" fillId="0" borderId="0">
      <alignment/>
      <protection/>
    </xf>
    <xf numFmtId="4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1" fontId="33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1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164" fontId="11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28" fillId="0" borderId="0" xfId="0" applyFont="1" applyAlignment="1" quotePrefix="1">
      <alignment/>
    </xf>
    <xf numFmtId="0" fontId="11" fillId="0" borderId="0" xfId="0" applyFont="1" applyAlignment="1" quotePrefix="1">
      <alignment horizontal="right"/>
    </xf>
    <xf numFmtId="0" fontId="11" fillId="0" borderId="0" xfId="0" applyFont="1" applyAlignment="1">
      <alignment horizontal="right"/>
    </xf>
    <xf numFmtId="0" fontId="30" fillId="0" borderId="0" xfId="0" applyFont="1" applyAlignment="1">
      <alignment horizontal="right"/>
    </xf>
    <xf numFmtId="164" fontId="11" fillId="0" borderId="0" xfId="61" applyNumberFormat="1" applyFont="1" applyAlignment="1">
      <alignment horizontal="center"/>
    </xf>
    <xf numFmtId="164" fontId="11" fillId="0" borderId="13" xfId="61" applyNumberFormat="1" applyFont="1" applyBorder="1" applyAlignment="1">
      <alignment horizontal="center"/>
    </xf>
    <xf numFmtId="164" fontId="29" fillId="0" borderId="19" xfId="61" applyNumberFormat="1" applyFont="1" applyBorder="1" applyAlignment="1">
      <alignment horizontal="center"/>
    </xf>
    <xf numFmtId="164" fontId="29" fillId="0" borderId="0" xfId="61" applyNumberFormat="1" applyFont="1" applyBorder="1" applyAlignment="1">
      <alignment horizontal="center"/>
    </xf>
    <xf numFmtId="0" fontId="40" fillId="0" borderId="0" xfId="0" applyFont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Alignment="1">
      <alignment/>
    </xf>
    <xf numFmtId="0" fontId="33" fillId="0" borderId="0" xfId="0" applyFont="1" applyAlignment="1">
      <alignment/>
    </xf>
    <xf numFmtId="0" fontId="42" fillId="0" borderId="0" xfId="0" applyFont="1" applyAlignment="1">
      <alignment/>
    </xf>
    <xf numFmtId="0" fontId="4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Border="1" applyAlignment="1">
      <alignment/>
    </xf>
    <xf numFmtId="0" fontId="42" fillId="0" borderId="0" xfId="0" applyFont="1" applyAlignment="1">
      <alignment horizontal="right"/>
    </xf>
    <xf numFmtId="4" fontId="33" fillId="0" borderId="0" xfId="0" applyNumberFormat="1" applyFont="1" applyAlignment="1">
      <alignment/>
    </xf>
    <xf numFmtId="3" fontId="33" fillId="0" borderId="0" xfId="0" applyNumberFormat="1" applyFont="1" applyAlignment="1">
      <alignment/>
    </xf>
    <xf numFmtId="37" fontId="33" fillId="0" borderId="0" xfId="95" applyFont="1" applyAlignment="1" applyProtection="1">
      <alignment horizontal="justify"/>
      <protection hidden="1"/>
    </xf>
    <xf numFmtId="0" fontId="43" fillId="0" borderId="0" xfId="0" applyFont="1" applyAlignment="1">
      <alignment/>
    </xf>
    <xf numFmtId="14" fontId="43" fillId="0" borderId="0" xfId="0" applyNumberFormat="1" applyFont="1" applyAlignment="1" quotePrefix="1">
      <alignment horizontal="right"/>
    </xf>
    <xf numFmtId="0" fontId="43" fillId="0" borderId="0" xfId="0" applyFont="1" applyBorder="1" applyAlignment="1" quotePrefix="1">
      <alignment horizontal="right"/>
    </xf>
    <xf numFmtId="0" fontId="42" fillId="0" borderId="0" xfId="0" applyFont="1" applyBorder="1" applyAlignment="1">
      <alignment horizontal="right"/>
    </xf>
    <xf numFmtId="164" fontId="33" fillId="0" borderId="0" xfId="61" applyNumberFormat="1" applyFont="1" applyAlignment="1">
      <alignment horizontal="right"/>
    </xf>
    <xf numFmtId="37" fontId="33" fillId="0" borderId="0" xfId="0" applyNumberFormat="1" applyFont="1" applyBorder="1" applyAlignment="1">
      <alignment horizontal="right"/>
    </xf>
    <xf numFmtId="37" fontId="33" fillId="0" borderId="0" xfId="0" applyNumberFormat="1" applyFont="1" applyAlignment="1">
      <alignment horizontal="right"/>
    </xf>
    <xf numFmtId="37" fontId="33" fillId="0" borderId="0" xfId="0" applyNumberFormat="1" applyFont="1" applyAlignment="1">
      <alignment/>
    </xf>
    <xf numFmtId="164" fontId="33" fillId="0" borderId="20" xfId="61" applyNumberFormat="1" applyFont="1" applyBorder="1" applyAlignment="1">
      <alignment horizontal="right"/>
    </xf>
    <xf numFmtId="37" fontId="33" fillId="0" borderId="20" xfId="0" applyNumberFormat="1" applyFont="1" applyBorder="1" applyAlignment="1">
      <alignment horizontal="right"/>
    </xf>
    <xf numFmtId="164" fontId="33" fillId="0" borderId="0" xfId="61" applyNumberFormat="1" applyFont="1" applyAlignment="1" quotePrefix="1">
      <alignment horizontal="right"/>
    </xf>
    <xf numFmtId="164" fontId="33" fillId="0" borderId="0" xfId="61" applyNumberFormat="1" applyFont="1" applyFill="1" applyAlignment="1" quotePrefix="1">
      <alignment horizontal="right"/>
    </xf>
    <xf numFmtId="37" fontId="33" fillId="0" borderId="0" xfId="0" applyNumberFormat="1" applyFont="1" applyFill="1" applyBorder="1" applyAlignment="1">
      <alignment horizontal="right"/>
    </xf>
    <xf numFmtId="37" fontId="33" fillId="0" borderId="0" xfId="0" applyNumberFormat="1" applyFont="1" applyFill="1" applyAlignment="1">
      <alignment horizontal="right"/>
    </xf>
    <xf numFmtId="164" fontId="33" fillId="0" borderId="0" xfId="61" applyNumberFormat="1" applyFont="1" applyFill="1" applyAlignment="1">
      <alignment horizontal="right"/>
    </xf>
    <xf numFmtId="164" fontId="33" fillId="0" borderId="0" xfId="61" applyNumberFormat="1" applyFont="1" applyFill="1" applyBorder="1" applyAlignment="1">
      <alignment horizontal="right"/>
    </xf>
    <xf numFmtId="164" fontId="33" fillId="0" borderId="13" xfId="61" applyNumberFormat="1" applyFont="1" applyBorder="1" applyAlignment="1">
      <alignment horizontal="right"/>
    </xf>
    <xf numFmtId="164" fontId="33" fillId="0" borderId="13" xfId="61" applyNumberFormat="1" applyFont="1" applyFill="1" applyBorder="1" applyAlignment="1">
      <alignment horizontal="right"/>
    </xf>
    <xf numFmtId="164" fontId="33" fillId="0" borderId="21" xfId="61" applyNumberFormat="1" applyFont="1" applyBorder="1" applyAlignment="1">
      <alignment horizontal="right"/>
    </xf>
    <xf numFmtId="164" fontId="33" fillId="0" borderId="22" xfId="61" applyNumberFormat="1" applyFont="1" applyFill="1" applyBorder="1" applyAlignment="1">
      <alignment horizontal="right"/>
    </xf>
    <xf numFmtId="164" fontId="33" fillId="0" borderId="21" xfId="61" applyNumberFormat="1" applyFont="1" applyFill="1" applyBorder="1" applyAlignment="1">
      <alignment horizontal="right"/>
    </xf>
    <xf numFmtId="164" fontId="33" fillId="0" borderId="22" xfId="61" applyNumberFormat="1" applyFont="1" applyBorder="1" applyAlignment="1">
      <alignment horizontal="right"/>
    </xf>
    <xf numFmtId="164" fontId="33" fillId="0" borderId="23" xfId="61" applyNumberFormat="1" applyFont="1" applyBorder="1" applyAlignment="1">
      <alignment horizontal="right"/>
    </xf>
    <xf numFmtId="164" fontId="33" fillId="0" borderId="24" xfId="61" applyNumberFormat="1" applyFont="1" applyFill="1" applyBorder="1" applyAlignment="1">
      <alignment horizontal="right"/>
    </xf>
    <xf numFmtId="164" fontId="33" fillId="0" borderId="23" xfId="61" applyNumberFormat="1" applyFont="1" applyFill="1" applyBorder="1" applyAlignment="1">
      <alignment horizontal="right"/>
    </xf>
    <xf numFmtId="164" fontId="33" fillId="0" borderId="24" xfId="61" applyNumberFormat="1" applyFont="1" applyBorder="1" applyAlignment="1">
      <alignment horizontal="right"/>
    </xf>
    <xf numFmtId="164" fontId="33" fillId="0" borderId="0" xfId="61" applyNumberFormat="1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0" fontId="33" fillId="0" borderId="0" xfId="0" applyFont="1" applyAlignment="1">
      <alignment horizontal="right"/>
    </xf>
    <xf numFmtId="164" fontId="33" fillId="0" borderId="19" xfId="61" applyNumberFormat="1" applyFont="1" applyBorder="1" applyAlignment="1">
      <alignment horizontal="right"/>
    </xf>
    <xf numFmtId="10" fontId="33" fillId="0" borderId="0" xfId="102" applyNumberFormat="1" applyFont="1" applyAlignment="1">
      <alignment horizontal="right"/>
    </xf>
    <xf numFmtId="39" fontId="33" fillId="0" borderId="0" xfId="0" applyNumberFormat="1" applyFont="1" applyBorder="1" applyAlignment="1">
      <alignment horizontal="right"/>
    </xf>
    <xf numFmtId="166" fontId="33" fillId="0" borderId="0" xfId="0" applyNumberFormat="1" applyFont="1" applyBorder="1" applyAlignment="1">
      <alignment horizontal="right"/>
    </xf>
    <xf numFmtId="43" fontId="33" fillId="0" borderId="0" xfId="61" applyNumberFormat="1" applyFont="1" applyBorder="1" applyAlignment="1">
      <alignment horizontal="right"/>
    </xf>
    <xf numFmtId="0" fontId="33" fillId="0" borderId="0" xfId="0" applyFont="1" applyAlignment="1">
      <alignment horizontal="center"/>
    </xf>
    <xf numFmtId="16" fontId="42" fillId="0" borderId="0" xfId="0" applyNumberFormat="1" applyFont="1" applyAlignment="1" quotePrefix="1">
      <alignment horizontal="right"/>
    </xf>
    <xf numFmtId="0" fontId="42" fillId="0" borderId="0" xfId="0" applyFont="1" applyAlignment="1" quotePrefix="1">
      <alignment horizontal="right"/>
    </xf>
    <xf numFmtId="0" fontId="43" fillId="0" borderId="0" xfId="0" applyFont="1" applyAlignment="1" quotePrefix="1">
      <alignment horizontal="right"/>
    </xf>
    <xf numFmtId="0" fontId="43" fillId="0" borderId="0" xfId="0" applyFont="1" applyAlignment="1">
      <alignment horizontal="right"/>
    </xf>
    <xf numFmtId="0" fontId="33" fillId="0" borderId="0" xfId="0" applyFont="1" applyFill="1" applyAlignment="1">
      <alignment/>
    </xf>
    <xf numFmtId="37" fontId="33" fillId="0" borderId="16" xfId="0" applyNumberFormat="1" applyFont="1" applyFill="1" applyBorder="1" applyAlignment="1">
      <alignment horizontal="right"/>
    </xf>
    <xf numFmtId="37" fontId="33" fillId="0" borderId="16" xfId="0" applyNumberFormat="1" applyFont="1" applyBorder="1" applyAlignment="1">
      <alignment horizontal="right"/>
    </xf>
    <xf numFmtId="43" fontId="33" fillId="0" borderId="0" xfId="61" applyFont="1" applyAlignment="1">
      <alignment horizontal="right"/>
    </xf>
    <xf numFmtId="37" fontId="42" fillId="0" borderId="25" xfId="0" applyNumberFormat="1" applyFont="1" applyBorder="1" applyAlignment="1">
      <alignment horizontal="right"/>
    </xf>
    <xf numFmtId="43" fontId="33" fillId="0" borderId="0" xfId="61" applyFont="1" applyBorder="1" applyAlignment="1">
      <alignment horizontal="right"/>
    </xf>
    <xf numFmtId="37" fontId="33" fillId="0" borderId="13" xfId="0" applyNumberFormat="1" applyFont="1" applyBorder="1" applyAlignment="1">
      <alignment horizontal="right"/>
    </xf>
    <xf numFmtId="37" fontId="42" fillId="0" borderId="19" xfId="0" applyNumberFormat="1" applyFont="1" applyBorder="1" applyAlignment="1">
      <alignment horizontal="right"/>
    </xf>
    <xf numFmtId="37" fontId="42" fillId="0" borderId="0" xfId="0" applyNumberFormat="1" applyFont="1" applyBorder="1" applyAlignment="1">
      <alignment horizontal="right"/>
    </xf>
    <xf numFmtId="39" fontId="42" fillId="0" borderId="0" xfId="0" applyNumberFormat="1" applyFont="1" applyBorder="1" applyAlignment="1">
      <alignment horizontal="right"/>
    </xf>
    <xf numFmtId="164" fontId="33" fillId="0" borderId="0" xfId="61" applyNumberFormat="1" applyFont="1" applyBorder="1" applyAlignment="1">
      <alignment/>
    </xf>
    <xf numFmtId="164" fontId="33" fillId="0" borderId="0" xfId="0" applyNumberFormat="1" applyFont="1" applyAlignment="1">
      <alignment/>
    </xf>
    <xf numFmtId="164" fontId="33" fillId="0" borderId="0" xfId="61" applyNumberFormat="1" applyFont="1" applyAlignment="1">
      <alignment/>
    </xf>
    <xf numFmtId="165" fontId="33" fillId="0" borderId="0" xfId="0" applyNumberFormat="1" applyFont="1" applyAlignment="1">
      <alignment/>
    </xf>
    <xf numFmtId="165" fontId="33" fillId="0" borderId="0" xfId="61" applyNumberFormat="1" applyFont="1" applyAlignment="1">
      <alignment/>
    </xf>
    <xf numFmtId="164" fontId="33" fillId="0" borderId="0" xfId="61" applyNumberFormat="1" applyFont="1" applyFill="1" applyAlignment="1">
      <alignment/>
    </xf>
    <xf numFmtId="0" fontId="33" fillId="0" borderId="0" xfId="0" applyFont="1" applyAlignment="1" quotePrefix="1">
      <alignment/>
    </xf>
    <xf numFmtId="43" fontId="33" fillId="0" borderId="0" xfId="61" applyFont="1" applyAlignment="1">
      <alignment/>
    </xf>
    <xf numFmtId="164" fontId="42" fillId="0" borderId="19" xfId="61" applyNumberFormat="1" applyFont="1" applyBorder="1" applyAlignment="1">
      <alignment/>
    </xf>
    <xf numFmtId="164" fontId="42" fillId="0" borderId="0" xfId="61" applyNumberFormat="1" applyFont="1" applyBorder="1" applyAlignment="1">
      <alignment/>
    </xf>
    <xf numFmtId="0" fontId="43" fillId="0" borderId="0" xfId="0" applyFont="1" applyAlignment="1">
      <alignment horizontal="center"/>
    </xf>
    <xf numFmtId="0" fontId="33" fillId="0" borderId="0" xfId="115" applyFont="1">
      <alignment/>
      <protection/>
    </xf>
    <xf numFmtId="0" fontId="43" fillId="0" borderId="0" xfId="115" applyFont="1" applyAlignment="1">
      <alignment horizontal="right"/>
      <protection/>
    </xf>
    <xf numFmtId="0" fontId="42" fillId="0" borderId="0" xfId="115" applyFont="1" applyAlignment="1">
      <alignment horizontal="right"/>
      <protection/>
    </xf>
    <xf numFmtId="0" fontId="33" fillId="0" borderId="0" xfId="96" applyFont="1">
      <alignment/>
      <protection/>
    </xf>
    <xf numFmtId="0" fontId="33" fillId="0" borderId="0" xfId="96" applyFont="1" applyAlignment="1">
      <alignment/>
      <protection/>
    </xf>
    <xf numFmtId="164" fontId="33" fillId="0" borderId="20" xfId="61" applyNumberFormat="1" applyFont="1" applyBorder="1" applyAlignment="1">
      <alignment/>
    </xf>
    <xf numFmtId="164" fontId="33" fillId="0" borderId="20" xfId="61" applyNumberFormat="1" applyFont="1" applyFill="1" applyBorder="1" applyAlignment="1">
      <alignment/>
    </xf>
    <xf numFmtId="164" fontId="33" fillId="0" borderId="0" xfId="61" applyNumberFormat="1" applyFont="1" applyFill="1" applyBorder="1" applyAlignment="1">
      <alignment/>
    </xf>
    <xf numFmtId="0" fontId="42" fillId="0" borderId="0" xfId="96" applyFont="1" applyAlignment="1">
      <alignment/>
      <protection/>
    </xf>
    <xf numFmtId="0" fontId="33" fillId="0" borderId="0" xfId="115" applyFont="1" quotePrefix="1">
      <alignment/>
      <protection/>
    </xf>
    <xf numFmtId="164" fontId="33" fillId="0" borderId="13" xfId="61" applyNumberFormat="1" applyFont="1" applyBorder="1" applyAlignment="1">
      <alignment/>
    </xf>
    <xf numFmtId="0" fontId="44" fillId="0" borderId="0" xfId="115" applyFont="1">
      <alignment/>
      <protection/>
    </xf>
    <xf numFmtId="164" fontId="33" fillId="0" borderId="19" xfId="61" applyNumberFormat="1" applyFont="1" applyBorder="1" applyAlignment="1">
      <alignment/>
    </xf>
    <xf numFmtId="164" fontId="33" fillId="0" borderId="19" xfId="61" applyNumberFormat="1" applyFont="1" applyFill="1" applyBorder="1" applyAlignment="1">
      <alignment/>
    </xf>
    <xf numFmtId="0" fontId="33" fillId="0" borderId="0" xfId="115" applyFont="1" applyAlignment="1">
      <alignment/>
      <protection/>
    </xf>
    <xf numFmtId="164" fontId="33" fillId="0" borderId="0" xfId="115" applyNumberFormat="1" applyFont="1">
      <alignment/>
      <protection/>
    </xf>
    <xf numFmtId="0" fontId="42" fillId="0" borderId="0" xfId="115" applyFont="1">
      <alignment/>
      <protection/>
    </xf>
    <xf numFmtId="0" fontId="42" fillId="0" borderId="0" xfId="0" applyFont="1" applyAlignment="1">
      <alignment horizontal="center"/>
    </xf>
    <xf numFmtId="0" fontId="42" fillId="0" borderId="0" xfId="0" applyFont="1" applyAlignment="1" quotePrefix="1">
      <alignment horizontal="center"/>
    </xf>
    <xf numFmtId="16" fontId="42" fillId="0" borderId="0" xfId="0" applyNumberFormat="1" applyFont="1" applyAlignment="1" quotePrefix="1">
      <alignment horizontal="center"/>
    </xf>
  </cellXfs>
  <cellStyles count="106">
    <cellStyle name="Normal" xfId="0"/>
    <cellStyle name="_x000F_" xfId="15"/>
    <cellStyle name=" _x0005_M_x0004_" xfId="16"/>
    <cellStyle name="&#10;_x0005__x001C__x0005_&#10;" xfId="17"/>
    <cellStyle name="_x000B_" xfId="18"/>
    <cellStyle name="&amp;R&amp;&quot;Book Antiqua,Bold&quot;&amp;16A" xfId="19"/>
    <cellStyle name=",Regular&quot;&amp;F. &amp;A&#10;&amp;D, &amp;Tb" xfId="20"/>
    <cellStyle name="_Fixed assets" xfId="21"/>
    <cellStyle name="_FSA-FH" xfId="22"/>
    <cellStyle name="_FSA-FH2" xfId="23"/>
    <cellStyle name="¶W³sµ²" xfId="24"/>
    <cellStyle name="_x0018__x0002__x0003_⟀Å٢b" xfId="25"/>
    <cellStyle name="঴" xfId="26"/>
    <cellStyle name="0]_ITOCPX" xfId="27"/>
    <cellStyle name="20% - Accent1" xfId="28"/>
    <cellStyle name="20% - Accent2" xfId="29"/>
    <cellStyle name="20% - Accent3" xfId="30"/>
    <cellStyle name="20% - Accent4" xfId="31"/>
    <cellStyle name="20% - Accent5" xfId="32"/>
    <cellStyle name="20% - Accent6" xfId="33"/>
    <cellStyle name="³f¹ô [0]_Book3" xfId="34"/>
    <cellStyle name="³f¹ô_Book3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6Ab&amp;&amp;L&amp;&quot;Book Antiqua,Regular&quot;&amp;F. &amp;A&#10;&amp;D, &amp;Tb" xfId="48"/>
    <cellStyle name="Accent1" xfId="49"/>
    <cellStyle name="Accent2" xfId="50"/>
    <cellStyle name="Accent3" xfId="51"/>
    <cellStyle name="Accent4" xfId="52"/>
    <cellStyle name="Accent5" xfId="53"/>
    <cellStyle name="Accent6" xfId="54"/>
    <cellStyle name="amount" xfId="55"/>
    <cellStyle name="b" xfId="56"/>
    <cellStyle name="Bad" xfId="57"/>
    <cellStyle name="Body text" xfId="58"/>
    <cellStyle name="Calculation" xfId="59"/>
    <cellStyle name="Check Cell" xfId="60"/>
    <cellStyle name="Comma" xfId="61"/>
    <cellStyle name="Comma [0]" xfId="62"/>
    <cellStyle name="comma zerodec" xfId="63"/>
    <cellStyle name="Currency" xfId="64"/>
    <cellStyle name="Currency [0]" xfId="65"/>
    <cellStyle name="Currency1" xfId="66"/>
    <cellStyle name="Date" xfId="67"/>
    <cellStyle name="Dollar (zero dec)" xfId="68"/>
    <cellStyle name="ency [0]_laroux" xfId="69"/>
    <cellStyle name="Explanatory Text" xfId="70"/>
    <cellStyle name="Fixed" xfId="71"/>
    <cellStyle name="Good" xfId="72"/>
    <cellStyle name="Grey" xfId="73"/>
    <cellStyle name="header" xfId="74"/>
    <cellStyle name="Header Total" xfId="75"/>
    <cellStyle name="Header1" xfId="76"/>
    <cellStyle name="Header2" xfId="77"/>
    <cellStyle name="Header3" xfId="78"/>
    <cellStyle name="Header4" xfId="79"/>
    <cellStyle name="Heading 1" xfId="80"/>
    <cellStyle name="Heading 2" xfId="81"/>
    <cellStyle name="Heading 3" xfId="82"/>
    <cellStyle name="Heading 4" xfId="83"/>
    <cellStyle name="Heading1" xfId="84"/>
    <cellStyle name="Heading2" xfId="85"/>
    <cellStyle name="Input" xfId="86"/>
    <cellStyle name="Input [yellow]" xfId="87"/>
    <cellStyle name="l,Bold&quot;&amp;18BBb_x0001_" xfId="88"/>
    <cellStyle name="Linked Cell" xfId="89"/>
    <cellStyle name="Neutral" xfId="90"/>
    <cellStyle name="New" xfId="91"/>
    <cellStyle name="NonPrint_Heading" xfId="92"/>
    <cellStyle name="Normal - Style1" xfId="93"/>
    <cellStyle name="Normal 2" xfId="94"/>
    <cellStyle name="Normal_P &amp;L " xfId="95"/>
    <cellStyle name="Normal_Sheet1" xfId="96"/>
    <cellStyle name="Note" xfId="97"/>
    <cellStyle name="Œ…‹æØ‚è [0.00]_pldt" xfId="98"/>
    <cellStyle name="Œ…‹æØ‚è_pldt" xfId="99"/>
    <cellStyle name="_x0004_omma_laroux_1_PLDT_Term loan &amp; PP-(YT)" xfId="100"/>
    <cellStyle name="Output" xfId="101"/>
    <cellStyle name="Percent" xfId="102"/>
    <cellStyle name="Percent [2]" xfId="103"/>
    <cellStyle name="Product Title" xfId="104"/>
    <cellStyle name="Rate" xfId="105"/>
    <cellStyle name="rrency [0]_laroux_1" xfId="106"/>
    <cellStyle name="Style 1" xfId="107"/>
    <cellStyle name="Style 2" xfId="108"/>
    <cellStyle name="Text" xfId="109"/>
    <cellStyle name="Title" xfId="110"/>
    <cellStyle name="Total" xfId="111"/>
    <cellStyle name="Value" xfId="112"/>
    <cellStyle name="Warning Text" xfId="113"/>
    <cellStyle name="YY.MM" xfId="114"/>
    <cellStyle name="一般_3rdQTERLYREPORT" xfId="115"/>
    <cellStyle name="千分位[0]_FS" xfId="116"/>
    <cellStyle name="千分位_Book2" xfId="117"/>
    <cellStyle name="貨幣 [0]_Book3" xfId="118"/>
    <cellStyle name="貨幣_Book3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7" sqref="A47:B4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5"/>
  <sheetViews>
    <sheetView zoomScalePageLayoutView="0" workbookViewId="0" topLeftCell="A1">
      <selection activeCell="D53" sqref="D53"/>
    </sheetView>
  </sheetViews>
  <sheetFormatPr defaultColWidth="9.140625" defaultRowHeight="12.75"/>
  <cols>
    <col min="1" max="2" width="9.140625" style="20" customWidth="1"/>
    <col min="3" max="3" width="9.8515625" style="20" customWidth="1"/>
    <col min="4" max="4" width="30.28125" style="20" customWidth="1"/>
    <col min="5" max="6" width="10.8515625" style="20" customWidth="1"/>
    <col min="7" max="7" width="3.8515625" style="20" customWidth="1"/>
    <col min="8" max="9" width="10.8515625" style="20" customWidth="1"/>
    <col min="10" max="10" width="3.00390625" style="20" customWidth="1"/>
    <col min="11" max="12" width="11.7109375" style="20" hidden="1" customWidth="1"/>
    <col min="13" max="15" width="9.140625" style="20" hidden="1" customWidth="1"/>
    <col min="16" max="16" width="11.7109375" style="20" hidden="1" customWidth="1"/>
    <col min="17" max="17" width="17.57421875" style="20" customWidth="1"/>
    <col min="18" max="21" width="9.140625" style="20" customWidth="1"/>
    <col min="22" max="16384" width="9.140625" style="20" customWidth="1"/>
  </cols>
  <sheetData>
    <row r="1" spans="1:9" ht="15.75">
      <c r="A1" s="21" t="s">
        <v>121</v>
      </c>
      <c r="B1" s="17"/>
      <c r="C1" s="17"/>
      <c r="D1" s="17"/>
      <c r="E1" s="17"/>
      <c r="F1" s="17"/>
      <c r="G1" s="18"/>
      <c r="H1" s="19"/>
      <c r="I1" s="19"/>
    </row>
    <row r="2" spans="1:9" ht="15.75">
      <c r="A2" s="21" t="s">
        <v>107</v>
      </c>
      <c r="B2" s="17"/>
      <c r="C2" s="17"/>
      <c r="D2" s="17"/>
      <c r="E2" s="17"/>
      <c r="F2" s="17"/>
      <c r="G2" s="18"/>
      <c r="H2" s="19"/>
      <c r="I2" s="19"/>
    </row>
    <row r="3" spans="1:9" ht="15.75">
      <c r="A3" s="21"/>
      <c r="B3" s="17"/>
      <c r="C3" s="17"/>
      <c r="D3" s="17"/>
      <c r="E3" s="17"/>
      <c r="F3" s="17"/>
      <c r="G3" s="18"/>
      <c r="H3" s="19"/>
      <c r="I3" s="19"/>
    </row>
    <row r="4" spans="1:9" ht="15.75">
      <c r="A4" s="30" t="s">
        <v>122</v>
      </c>
      <c r="B4" s="17"/>
      <c r="C4" s="17"/>
      <c r="D4" s="17"/>
      <c r="E4" s="17"/>
      <c r="F4" s="17"/>
      <c r="G4" s="22"/>
      <c r="H4" s="17"/>
      <c r="I4" s="19"/>
    </row>
    <row r="5" spans="1:7" ht="15.75">
      <c r="A5" s="30" t="s">
        <v>158</v>
      </c>
      <c r="G5" s="23"/>
    </row>
    <row r="6" spans="5:9" ht="15.75">
      <c r="E6" s="24" t="s">
        <v>1</v>
      </c>
      <c r="F6" s="24" t="s">
        <v>1</v>
      </c>
      <c r="G6" s="25"/>
      <c r="H6" s="24" t="s">
        <v>1</v>
      </c>
      <c r="I6" s="24" t="s">
        <v>1</v>
      </c>
    </row>
    <row r="7" spans="5:12" ht="15.75">
      <c r="E7" s="107" t="s">
        <v>95</v>
      </c>
      <c r="F7" s="107"/>
      <c r="G7" s="25"/>
      <c r="H7" s="107" t="s">
        <v>159</v>
      </c>
      <c r="I7" s="107"/>
      <c r="K7" s="107" t="s">
        <v>160</v>
      </c>
      <c r="L7" s="107"/>
    </row>
    <row r="8" spans="5:12" ht="15.75">
      <c r="E8" s="109">
        <v>40451</v>
      </c>
      <c r="F8" s="108"/>
      <c r="G8" s="25"/>
      <c r="H8" s="109">
        <v>40451</v>
      </c>
      <c r="I8" s="108"/>
      <c r="K8" s="108" t="s">
        <v>161</v>
      </c>
      <c r="L8" s="108"/>
    </row>
    <row r="9" spans="4:12" ht="15.75">
      <c r="D9" s="20" t="s">
        <v>1</v>
      </c>
      <c r="E9" s="31" t="s">
        <v>79</v>
      </c>
      <c r="F9" s="31" t="s">
        <v>48</v>
      </c>
      <c r="G9" s="32"/>
      <c r="H9" s="31" t="s">
        <v>79</v>
      </c>
      <c r="I9" s="31" t="s">
        <v>48</v>
      </c>
      <c r="K9" s="31" t="s">
        <v>79</v>
      </c>
      <c r="L9" s="31" t="s">
        <v>48</v>
      </c>
    </row>
    <row r="10" spans="1:12" ht="15.75">
      <c r="A10" s="21"/>
      <c r="E10" s="26" t="s">
        <v>0</v>
      </c>
      <c r="F10" s="26" t="s">
        <v>0</v>
      </c>
      <c r="G10" s="33"/>
      <c r="H10" s="26" t="s">
        <v>0</v>
      </c>
      <c r="I10" s="26" t="s">
        <v>0</v>
      </c>
      <c r="K10" s="26" t="s">
        <v>0</v>
      </c>
      <c r="L10" s="26" t="s">
        <v>0</v>
      </c>
    </row>
    <row r="11" spans="1:12" ht="15.75">
      <c r="A11" s="21" t="s">
        <v>125</v>
      </c>
      <c r="F11" s="26" t="s">
        <v>94</v>
      </c>
      <c r="I11" s="26" t="s">
        <v>94</v>
      </c>
      <c r="L11" s="26" t="s">
        <v>94</v>
      </c>
    </row>
    <row r="12" spans="6:12" ht="15.75">
      <c r="F12" s="26"/>
      <c r="I12" s="26"/>
      <c r="L12" s="26"/>
    </row>
    <row r="13" spans="1:16" ht="15.75">
      <c r="A13" s="20" t="s">
        <v>17</v>
      </c>
      <c r="E13" s="34">
        <f>+H13-K13</f>
        <v>16419</v>
      </c>
      <c r="F13" s="34">
        <v>16397</v>
      </c>
      <c r="G13" s="35"/>
      <c r="H13" s="36">
        <v>49683</v>
      </c>
      <c r="I13" s="36">
        <f>+F13+L13</f>
        <v>47468</v>
      </c>
      <c r="K13" s="36">
        <v>33264</v>
      </c>
      <c r="L13" s="36">
        <v>31071</v>
      </c>
      <c r="N13" s="37">
        <f>+F13+L13</f>
        <v>47468</v>
      </c>
      <c r="P13" s="37"/>
    </row>
    <row r="14" spans="1:16" ht="15.75">
      <c r="A14" s="20" t="s">
        <v>18</v>
      </c>
      <c r="E14" s="38">
        <f>+H14-K14</f>
        <v>-13964</v>
      </c>
      <c r="F14" s="38">
        <v>-14324</v>
      </c>
      <c r="G14" s="35"/>
      <c r="H14" s="39">
        <v>-42867</v>
      </c>
      <c r="I14" s="39">
        <f>+F14+L14</f>
        <v>-41319</v>
      </c>
      <c r="K14" s="39">
        <v>-28903</v>
      </c>
      <c r="L14" s="39">
        <v>-26995</v>
      </c>
      <c r="N14" s="37">
        <f aca="true" t="shared" si="0" ref="N14:N38">+F14+L14</f>
        <v>-41319</v>
      </c>
      <c r="P14" s="37"/>
    </row>
    <row r="15" spans="1:16" ht="15.75">
      <c r="A15" s="21" t="s">
        <v>49</v>
      </c>
      <c r="E15" s="34">
        <f>+E13+E14</f>
        <v>2455</v>
      </c>
      <c r="F15" s="34">
        <f>+F13+F14</f>
        <v>2073</v>
      </c>
      <c r="G15" s="35"/>
      <c r="H15" s="36">
        <f>+H13+H14</f>
        <v>6816</v>
      </c>
      <c r="I15" s="36">
        <f>+I13+I14</f>
        <v>6149</v>
      </c>
      <c r="K15" s="36">
        <f>+K13+K14</f>
        <v>4361</v>
      </c>
      <c r="L15" s="36">
        <f>+L13+L14</f>
        <v>4076</v>
      </c>
      <c r="N15" s="37">
        <f t="shared" si="0"/>
        <v>6149</v>
      </c>
      <c r="P15" s="37"/>
    </row>
    <row r="16" spans="5:16" ht="15.75">
      <c r="E16" s="40" t="s">
        <v>40</v>
      </c>
      <c r="F16" s="41" t="s">
        <v>40</v>
      </c>
      <c r="G16" s="42"/>
      <c r="H16" s="43" t="s">
        <v>40</v>
      </c>
      <c r="I16" s="43" t="s">
        <v>40</v>
      </c>
      <c r="K16" s="36"/>
      <c r="L16" s="36" t="s">
        <v>40</v>
      </c>
      <c r="N16" s="37"/>
      <c r="P16" s="37"/>
    </row>
    <row r="17" spans="1:17" ht="15.75">
      <c r="A17" s="20" t="s">
        <v>145</v>
      </c>
      <c r="E17" s="34">
        <f>+H17-K17</f>
        <v>24</v>
      </c>
      <c r="F17" s="44">
        <v>65</v>
      </c>
      <c r="G17" s="42"/>
      <c r="H17" s="44">
        <v>2272</v>
      </c>
      <c r="I17" s="43">
        <f>+F17+L17</f>
        <v>222</v>
      </c>
      <c r="K17" s="40">
        <v>2248</v>
      </c>
      <c r="L17" s="41">
        <f>93+64</f>
        <v>157</v>
      </c>
      <c r="N17" s="37">
        <f t="shared" si="0"/>
        <v>222</v>
      </c>
      <c r="P17" s="37"/>
      <c r="Q17" s="27"/>
    </row>
    <row r="18" spans="1:16" ht="15.75">
      <c r="A18" s="20" t="s">
        <v>143</v>
      </c>
      <c r="E18" s="34">
        <f>+H18-K18</f>
        <v>-792</v>
      </c>
      <c r="F18" s="44">
        <v>-847</v>
      </c>
      <c r="G18" s="42"/>
      <c r="H18" s="44">
        <v>-2492</v>
      </c>
      <c r="I18" s="43">
        <f>+F18+L18</f>
        <v>-2560</v>
      </c>
      <c r="K18" s="40">
        <v>-1700</v>
      </c>
      <c r="L18" s="41">
        <v>-1713</v>
      </c>
      <c r="N18" s="37">
        <f t="shared" si="0"/>
        <v>-2560</v>
      </c>
      <c r="O18" s="20">
        <v>2560</v>
      </c>
      <c r="P18" s="37"/>
    </row>
    <row r="19" spans="1:17" ht="15.75">
      <c r="A19" s="20" t="s">
        <v>66</v>
      </c>
      <c r="E19" s="34">
        <f>+H19-K19</f>
        <v>-889</v>
      </c>
      <c r="F19" s="45">
        <v>-863</v>
      </c>
      <c r="G19" s="42" t="s">
        <v>1</v>
      </c>
      <c r="H19" s="43">
        <v>-2701</v>
      </c>
      <c r="I19" s="43">
        <f>+F19+L19+200</f>
        <v>-2317</v>
      </c>
      <c r="J19" s="20" t="s">
        <v>1</v>
      </c>
      <c r="K19" s="35">
        <v>-1812</v>
      </c>
      <c r="L19" s="41">
        <v>-1654</v>
      </c>
      <c r="N19" s="37">
        <f t="shared" si="0"/>
        <v>-2517</v>
      </c>
      <c r="O19" s="20">
        <v>1858</v>
      </c>
      <c r="P19" s="37"/>
      <c r="Q19" s="27"/>
    </row>
    <row r="20" spans="1:17" ht="15.75">
      <c r="A20" s="20" t="s">
        <v>144</v>
      </c>
      <c r="E20" s="34">
        <f>+H20-K20</f>
        <v>-187</v>
      </c>
      <c r="F20" s="45">
        <f>-138-47</f>
        <v>-185</v>
      </c>
      <c r="G20" s="42"/>
      <c r="H20" s="44">
        <v>-372</v>
      </c>
      <c r="I20" s="43">
        <f>+F20+L20-200</f>
        <v>-648</v>
      </c>
      <c r="K20" s="40">
        <v>-185</v>
      </c>
      <c r="L20" s="35">
        <v>-263</v>
      </c>
      <c r="N20" s="37">
        <f t="shared" si="0"/>
        <v>-448</v>
      </c>
      <c r="O20" s="20">
        <v>342</v>
      </c>
      <c r="P20" s="37"/>
      <c r="Q20" s="27"/>
    </row>
    <row r="21" spans="1:16" ht="15.75">
      <c r="A21" s="21" t="s">
        <v>96</v>
      </c>
      <c r="E21" s="46">
        <f>SUM(E15:E20)</f>
        <v>611</v>
      </c>
      <c r="F21" s="47">
        <f>SUM(F15:F20)</f>
        <v>243</v>
      </c>
      <c r="G21" s="42" t="s">
        <v>1</v>
      </c>
      <c r="H21" s="47">
        <f>SUM(H15:H20)</f>
        <v>3523</v>
      </c>
      <c r="I21" s="47">
        <f>SUM(I15:I20)</f>
        <v>846</v>
      </c>
      <c r="K21" s="46">
        <f>SUM(K15:K20)</f>
        <v>2912</v>
      </c>
      <c r="L21" s="46">
        <f>SUM(L15:L20)</f>
        <v>603</v>
      </c>
      <c r="N21" s="37">
        <f t="shared" si="0"/>
        <v>846</v>
      </c>
      <c r="P21" s="37"/>
    </row>
    <row r="22" spans="5:16" ht="15.75">
      <c r="E22" s="34"/>
      <c r="F22" s="44"/>
      <c r="G22" s="42"/>
      <c r="H22" s="43"/>
      <c r="I22" s="43"/>
      <c r="K22" s="36"/>
      <c r="L22" s="36"/>
      <c r="N22" s="37"/>
      <c r="P22" s="37"/>
    </row>
    <row r="23" spans="1:16" ht="15.75">
      <c r="A23" s="20" t="s">
        <v>146</v>
      </c>
      <c r="E23" s="48">
        <f>+H23-K23</f>
        <v>0</v>
      </c>
      <c r="F23" s="49">
        <v>0</v>
      </c>
      <c r="G23" s="42"/>
      <c r="H23" s="50">
        <v>0</v>
      </c>
      <c r="I23" s="49">
        <v>0</v>
      </c>
      <c r="K23" s="48">
        <v>0</v>
      </c>
      <c r="L23" s="51">
        <v>0</v>
      </c>
      <c r="N23" s="37"/>
      <c r="P23" s="37"/>
    </row>
    <row r="24" spans="1:16" ht="15.75">
      <c r="A24" s="20" t="s">
        <v>50</v>
      </c>
      <c r="E24" s="52">
        <f>+H24-K24</f>
        <v>-108</v>
      </c>
      <c r="F24" s="53">
        <v>-98</v>
      </c>
      <c r="G24" s="42"/>
      <c r="H24" s="54">
        <v>-308</v>
      </c>
      <c r="I24" s="53">
        <f>+F24+L24</f>
        <v>-326</v>
      </c>
      <c r="K24" s="52">
        <v>-200</v>
      </c>
      <c r="L24" s="55">
        <v>-228</v>
      </c>
      <c r="N24" s="37">
        <f t="shared" si="0"/>
        <v>-326</v>
      </c>
      <c r="P24" s="37"/>
    </row>
    <row r="25" spans="1:16" ht="15.75">
      <c r="A25" s="20" t="s">
        <v>126</v>
      </c>
      <c r="E25" s="56">
        <f>SUM(E23:E24)</f>
        <v>-108</v>
      </c>
      <c r="F25" s="56">
        <f>SUM(F23:F24)</f>
        <v>-98</v>
      </c>
      <c r="G25" s="56"/>
      <c r="H25" s="56">
        <f>SUM(H23:H24)</f>
        <v>-308</v>
      </c>
      <c r="I25" s="56">
        <f>SUM(I23:I24)</f>
        <v>-326</v>
      </c>
      <c r="K25" s="56">
        <f>SUM(K23:K24)</f>
        <v>-200</v>
      </c>
      <c r="L25" s="56">
        <f>SUM(L23:L24)</f>
        <v>-228</v>
      </c>
      <c r="N25" s="37">
        <f t="shared" si="0"/>
        <v>-326</v>
      </c>
      <c r="P25" s="37"/>
    </row>
    <row r="26" spans="5:16" ht="15.75">
      <c r="E26" s="56"/>
      <c r="F26" s="56"/>
      <c r="G26" s="56"/>
      <c r="H26" s="56"/>
      <c r="I26" s="56"/>
      <c r="K26" s="56"/>
      <c r="L26" s="56"/>
      <c r="N26" s="37"/>
      <c r="P26" s="37"/>
    </row>
    <row r="27" spans="1:16" ht="15.75">
      <c r="A27" s="20" t="s">
        <v>153</v>
      </c>
      <c r="E27" s="56">
        <f>+H27-K27</f>
        <v>-3</v>
      </c>
      <c r="F27" s="56">
        <v>0</v>
      </c>
      <c r="G27" s="35"/>
      <c r="H27" s="56">
        <v>0</v>
      </c>
      <c r="I27" s="56">
        <v>0</v>
      </c>
      <c r="K27" s="48">
        <v>3</v>
      </c>
      <c r="L27" s="51">
        <v>0</v>
      </c>
      <c r="N27" s="37"/>
      <c r="P27" s="37"/>
    </row>
    <row r="28" spans="1:16" ht="15.75">
      <c r="A28" s="20" t="s">
        <v>127</v>
      </c>
      <c r="D28" s="37"/>
      <c r="E28" s="38">
        <f>+H28-K28</f>
        <v>0</v>
      </c>
      <c r="F28" s="38">
        <v>0</v>
      </c>
      <c r="G28" s="35"/>
      <c r="H28" s="38">
        <v>0</v>
      </c>
      <c r="I28" s="38">
        <v>0</v>
      </c>
      <c r="K28" s="38">
        <v>0</v>
      </c>
      <c r="L28" s="38">
        <v>0</v>
      </c>
      <c r="N28" s="37"/>
      <c r="P28" s="37"/>
    </row>
    <row r="29" spans="1:17" ht="15.75">
      <c r="A29" s="21" t="s">
        <v>76</v>
      </c>
      <c r="E29" s="34">
        <f>+E21+E25+E28+E27</f>
        <v>500</v>
      </c>
      <c r="F29" s="34">
        <f>+F21+F25+F28+F27</f>
        <v>145</v>
      </c>
      <c r="G29" s="34"/>
      <c r="H29" s="34">
        <f>+H21+H25+H28+H27</f>
        <v>3215</v>
      </c>
      <c r="I29" s="34">
        <f>+I21+I25+I28+I27</f>
        <v>520</v>
      </c>
      <c r="K29" s="34">
        <f>+K21+K25+K28+K27</f>
        <v>2715</v>
      </c>
      <c r="L29" s="34">
        <f>+L21+L25+L28+L27</f>
        <v>375</v>
      </c>
      <c r="N29" s="37">
        <f t="shared" si="0"/>
        <v>520</v>
      </c>
      <c r="P29" s="37"/>
      <c r="Q29" s="27"/>
    </row>
    <row r="30" spans="5:17" ht="15.75">
      <c r="E30" s="34"/>
      <c r="F30" s="34"/>
      <c r="G30" s="35"/>
      <c r="H30" s="36"/>
      <c r="I30" s="36"/>
      <c r="K30" s="36"/>
      <c r="L30" s="36"/>
      <c r="N30" s="37"/>
      <c r="P30" s="37"/>
      <c r="Q30" s="27"/>
    </row>
    <row r="31" spans="1:17" ht="15.75">
      <c r="A31" s="20" t="s">
        <v>70</v>
      </c>
      <c r="E31" s="34">
        <f>+H31-K31</f>
        <v>-30</v>
      </c>
      <c r="F31" s="41">
        <v>-14</v>
      </c>
      <c r="G31" s="42"/>
      <c r="H31" s="44">
        <v>-66</v>
      </c>
      <c r="I31" s="34">
        <f>+F31+L31</f>
        <v>-50</v>
      </c>
      <c r="K31" s="35">
        <v>-36</v>
      </c>
      <c r="L31" s="41">
        <v>-36</v>
      </c>
      <c r="N31" s="37">
        <f t="shared" si="0"/>
        <v>-50</v>
      </c>
      <c r="P31" s="37"/>
      <c r="Q31" s="27"/>
    </row>
    <row r="32" spans="1:17" ht="15.75">
      <c r="A32" s="21" t="s">
        <v>111</v>
      </c>
      <c r="E32" s="46">
        <f>SUM(E29:E31)</f>
        <v>470</v>
      </c>
      <c r="F32" s="46">
        <f>SUM(F29:F31)</f>
        <v>131</v>
      </c>
      <c r="G32" s="35"/>
      <c r="H32" s="46">
        <f>SUM(H29:H31)</f>
        <v>3149</v>
      </c>
      <c r="I32" s="46">
        <f>SUM(I29:I31)</f>
        <v>470</v>
      </c>
      <c r="K32" s="46">
        <f>SUM(K29:K31)</f>
        <v>2679</v>
      </c>
      <c r="L32" s="46">
        <f>SUM(L29:L31)</f>
        <v>339</v>
      </c>
      <c r="N32" s="37">
        <f t="shared" si="0"/>
        <v>470</v>
      </c>
      <c r="P32" s="37"/>
      <c r="Q32" s="27"/>
    </row>
    <row r="33" spans="1:17" ht="15.75">
      <c r="A33" s="20" t="s">
        <v>1</v>
      </c>
      <c r="E33" s="34" t="s">
        <v>1</v>
      </c>
      <c r="F33" s="34" t="s">
        <v>1</v>
      </c>
      <c r="G33" s="57"/>
      <c r="H33" s="58" t="str">
        <f>+E33</f>
        <v> </v>
      </c>
      <c r="I33" s="58" t="str">
        <f>+F33</f>
        <v> </v>
      </c>
      <c r="K33" s="58" t="s">
        <v>1</v>
      </c>
      <c r="L33" s="58" t="s">
        <v>1</v>
      </c>
      <c r="N33" s="37"/>
      <c r="P33" s="37"/>
      <c r="Q33" s="27"/>
    </row>
    <row r="34" spans="1:17" ht="15.75">
      <c r="A34" s="20" t="s">
        <v>128</v>
      </c>
      <c r="E34" s="44">
        <f>+H34-K34</f>
        <v>0</v>
      </c>
      <c r="F34" s="34">
        <v>0</v>
      </c>
      <c r="G34" s="57"/>
      <c r="H34" s="34">
        <v>0</v>
      </c>
      <c r="I34" s="34">
        <v>0</v>
      </c>
      <c r="K34" s="34">
        <v>0</v>
      </c>
      <c r="L34" s="34">
        <v>0</v>
      </c>
      <c r="N34" s="37"/>
      <c r="P34" s="37"/>
      <c r="Q34" s="27"/>
    </row>
    <row r="35" spans="1:17" ht="16.5" thickBot="1">
      <c r="A35" s="21" t="s">
        <v>112</v>
      </c>
      <c r="E35" s="59">
        <f>SUM(E32:E34)</f>
        <v>470</v>
      </c>
      <c r="F35" s="59">
        <f>SUM(F32:F34)</f>
        <v>131</v>
      </c>
      <c r="G35" s="35"/>
      <c r="H35" s="59">
        <f>SUM(H32:H34)</f>
        <v>3149</v>
      </c>
      <c r="I35" s="59">
        <f>SUM(I32:I34)</f>
        <v>470</v>
      </c>
      <c r="K35" s="59">
        <f>SUM(K32:K34)</f>
        <v>2679</v>
      </c>
      <c r="L35" s="59">
        <f>SUM(L32:L34)</f>
        <v>339</v>
      </c>
      <c r="N35" s="37">
        <f t="shared" si="0"/>
        <v>470</v>
      </c>
      <c r="P35" s="37">
        <f>+E35+K35</f>
        <v>3149</v>
      </c>
      <c r="Q35" s="28"/>
    </row>
    <row r="36" spans="1:17" ht="16.5" thickTop="1">
      <c r="A36" s="21"/>
      <c r="E36" s="56"/>
      <c r="F36" s="56"/>
      <c r="G36" s="35"/>
      <c r="H36" s="56"/>
      <c r="I36" s="56"/>
      <c r="K36" s="35"/>
      <c r="L36" s="35"/>
      <c r="N36" s="37"/>
      <c r="P36" s="37"/>
      <c r="Q36" s="28"/>
    </row>
    <row r="37" spans="1:17" ht="15.75">
      <c r="A37" s="21" t="s">
        <v>123</v>
      </c>
      <c r="E37" s="56"/>
      <c r="F37" s="56"/>
      <c r="G37" s="35"/>
      <c r="H37" s="35"/>
      <c r="I37" s="35"/>
      <c r="K37" s="35"/>
      <c r="L37" s="35"/>
      <c r="N37" s="37"/>
      <c r="P37" s="37"/>
      <c r="Q37" s="28"/>
    </row>
    <row r="38" spans="1:17" ht="15.75">
      <c r="A38" s="20" t="s">
        <v>124</v>
      </c>
      <c r="E38" s="56">
        <f>+E35</f>
        <v>470</v>
      </c>
      <c r="F38" s="56">
        <f>+F35</f>
        <v>131</v>
      </c>
      <c r="G38" s="35"/>
      <c r="H38" s="56">
        <f>+H35</f>
        <v>3149</v>
      </c>
      <c r="I38" s="56">
        <f>+I35</f>
        <v>470</v>
      </c>
      <c r="K38" s="56">
        <f>+K35</f>
        <v>2679</v>
      </c>
      <c r="L38" s="56">
        <f>+L35</f>
        <v>339</v>
      </c>
      <c r="N38" s="37">
        <f t="shared" si="0"/>
        <v>470</v>
      </c>
      <c r="P38" s="37">
        <f>+E38+K38</f>
        <v>3149</v>
      </c>
      <c r="Q38" s="28"/>
    </row>
    <row r="39" spans="1:17" ht="15.75">
      <c r="A39" s="20" t="s">
        <v>116</v>
      </c>
      <c r="E39" s="56">
        <v>0</v>
      </c>
      <c r="F39" s="56">
        <v>0</v>
      </c>
      <c r="G39" s="35"/>
      <c r="H39" s="56">
        <v>0</v>
      </c>
      <c r="I39" s="56">
        <v>0</v>
      </c>
      <c r="K39" s="56">
        <v>0</v>
      </c>
      <c r="L39" s="56">
        <v>0</v>
      </c>
      <c r="N39" s="37"/>
      <c r="Q39" s="28"/>
    </row>
    <row r="40" spans="1:17" ht="16.5" thickBot="1">
      <c r="A40" s="21" t="s">
        <v>147</v>
      </c>
      <c r="E40" s="59">
        <f>SUM(E38:E39)</f>
        <v>470</v>
      </c>
      <c r="F40" s="59">
        <f>SUM(F38:F39)</f>
        <v>131</v>
      </c>
      <c r="G40" s="35"/>
      <c r="H40" s="59">
        <f>SUM(H38:H39)</f>
        <v>3149</v>
      </c>
      <c r="I40" s="59">
        <f>SUM(I38:I39)</f>
        <v>470</v>
      </c>
      <c r="K40" s="59">
        <f>SUM(K38:K39)</f>
        <v>2679</v>
      </c>
      <c r="L40" s="59">
        <f>SUM(L38:L39)</f>
        <v>339</v>
      </c>
      <c r="N40" s="37"/>
      <c r="Q40" s="28"/>
    </row>
    <row r="41" spans="5:17" ht="16.5" thickTop="1">
      <c r="E41" s="56"/>
      <c r="F41" s="56"/>
      <c r="G41" s="35"/>
      <c r="H41" s="56"/>
      <c r="I41" s="56"/>
      <c r="K41" s="56"/>
      <c r="L41" s="56"/>
      <c r="Q41" s="28"/>
    </row>
    <row r="42" spans="1:17" ht="15.75">
      <c r="A42" s="21" t="s">
        <v>148</v>
      </c>
      <c r="E42" s="56"/>
      <c r="F42" s="56"/>
      <c r="G42" s="35"/>
      <c r="H42" s="35"/>
      <c r="I42" s="35"/>
      <c r="K42" s="56"/>
      <c r="L42" s="56"/>
      <c r="Q42" s="28"/>
    </row>
    <row r="43" spans="1:17" ht="15.75">
      <c r="A43" s="20" t="s">
        <v>124</v>
      </c>
      <c r="E43" s="56">
        <f>+E38</f>
        <v>470</v>
      </c>
      <c r="F43" s="56">
        <f>+F38</f>
        <v>131</v>
      </c>
      <c r="G43" s="35"/>
      <c r="H43" s="56">
        <f>+H38</f>
        <v>3149</v>
      </c>
      <c r="I43" s="56">
        <f>+I38</f>
        <v>470</v>
      </c>
      <c r="K43" s="56"/>
      <c r="L43" s="56"/>
      <c r="Q43" s="28"/>
    </row>
    <row r="44" spans="1:17" ht="15.75">
      <c r="A44" s="20" t="s">
        <v>116</v>
      </c>
      <c r="E44" s="56">
        <v>0</v>
      </c>
      <c r="F44" s="56">
        <v>0</v>
      </c>
      <c r="G44" s="35"/>
      <c r="H44" s="56">
        <v>0</v>
      </c>
      <c r="I44" s="56">
        <v>0</v>
      </c>
      <c r="K44" s="56"/>
      <c r="L44" s="56"/>
      <c r="Q44" s="28"/>
    </row>
    <row r="45" spans="1:17" ht="16.5" thickBot="1">
      <c r="A45" s="21" t="s">
        <v>112</v>
      </c>
      <c r="E45" s="59">
        <f>SUM(E43:E44)</f>
        <v>470</v>
      </c>
      <c r="F45" s="59">
        <f>SUM(F43:F44)</f>
        <v>131</v>
      </c>
      <c r="G45" s="35"/>
      <c r="H45" s="59">
        <f>SUM(H43:H44)</f>
        <v>3149</v>
      </c>
      <c r="I45" s="59">
        <f>SUM(I43:I44)</f>
        <v>470</v>
      </c>
      <c r="K45" s="56"/>
      <c r="L45" s="56"/>
      <c r="Q45" s="28"/>
    </row>
    <row r="46" spans="5:17" ht="16.5" thickTop="1">
      <c r="E46" s="56"/>
      <c r="F46" s="56"/>
      <c r="G46" s="35"/>
      <c r="H46" s="56"/>
      <c r="I46" s="56"/>
      <c r="K46" s="56"/>
      <c r="L46" s="56"/>
      <c r="Q46" s="28"/>
    </row>
    <row r="47" spans="5:17" ht="15.75">
      <c r="E47" s="56"/>
      <c r="F47" s="56"/>
      <c r="G47" s="35"/>
      <c r="H47" s="35"/>
      <c r="I47" s="35"/>
      <c r="K47" s="35"/>
      <c r="L47" s="35"/>
      <c r="Q47" s="28"/>
    </row>
    <row r="48" spans="1:17" ht="15.75">
      <c r="A48" s="21" t="s">
        <v>51</v>
      </c>
      <c r="E48" s="60" t="s">
        <v>1</v>
      </c>
      <c r="F48" s="40" t="s">
        <v>1</v>
      </c>
      <c r="G48" s="57"/>
      <c r="H48" s="60" t="s">
        <v>1</v>
      </c>
      <c r="I48" s="58"/>
      <c r="K48" s="60" t="s">
        <v>1</v>
      </c>
      <c r="L48" s="58"/>
      <c r="Q48" s="27"/>
    </row>
    <row r="49" spans="5:12" ht="15.75">
      <c r="E49" s="34"/>
      <c r="F49" s="34"/>
      <c r="G49" s="57"/>
      <c r="H49" s="58"/>
      <c r="I49" s="58"/>
      <c r="K49" s="58"/>
      <c r="L49" s="58"/>
    </row>
    <row r="50" spans="1:12" ht="15.75">
      <c r="A50" s="21" t="s">
        <v>52</v>
      </c>
      <c r="E50" s="61">
        <f>+E35/45780*100</f>
        <v>1.0266491917868066</v>
      </c>
      <c r="F50" s="61">
        <f>+F35/45780*100</f>
        <v>0.2861511577107907</v>
      </c>
      <c r="G50" s="62"/>
      <c r="H50" s="61">
        <f>+H35/457.8</f>
        <v>6.878549584971603</v>
      </c>
      <c r="I50" s="61">
        <f>+I35/457.8</f>
        <v>1.0266491917868064</v>
      </c>
      <c r="K50" s="61"/>
      <c r="L50" s="61"/>
    </row>
    <row r="51" spans="5:12" ht="15.75">
      <c r="E51" s="34" t="s">
        <v>1</v>
      </c>
      <c r="F51" s="34" t="s">
        <v>1</v>
      </c>
      <c r="G51" s="35"/>
      <c r="H51" s="36"/>
      <c r="I51" s="36"/>
      <c r="K51" s="36"/>
      <c r="L51" s="36"/>
    </row>
    <row r="52" spans="1:12" ht="15.75">
      <c r="A52" s="21" t="s">
        <v>69</v>
      </c>
      <c r="E52" s="61">
        <f>+E50</f>
        <v>1.0266491917868066</v>
      </c>
      <c r="F52" s="61">
        <f>+F50</f>
        <v>0.2861511577107907</v>
      </c>
      <c r="G52" s="62"/>
      <c r="H52" s="63">
        <f>+H50</f>
        <v>6.878549584971603</v>
      </c>
      <c r="I52" s="63">
        <f>+I50</f>
        <v>1.0266491917868064</v>
      </c>
      <c r="K52" s="63"/>
      <c r="L52" s="63"/>
    </row>
    <row r="53" spans="1:9" ht="15.75">
      <c r="A53" s="21"/>
      <c r="E53" s="61"/>
      <c r="F53" s="61"/>
      <c r="G53" s="62"/>
      <c r="H53" s="63"/>
      <c r="I53" s="63"/>
    </row>
    <row r="54" spans="1:9" ht="15.75">
      <c r="A54" s="21"/>
      <c r="E54" s="61"/>
      <c r="F54" s="61"/>
      <c r="G54" s="62"/>
      <c r="H54" s="63"/>
      <c r="I54" s="63"/>
    </row>
    <row r="55" spans="1:9" ht="15.75">
      <c r="A55" s="21"/>
      <c r="E55" s="61"/>
      <c r="F55" s="61"/>
      <c r="G55" s="62"/>
      <c r="H55" s="63"/>
      <c r="I55" s="63"/>
    </row>
    <row r="56" ht="15.75">
      <c r="G56" s="23"/>
    </row>
    <row r="57" spans="1:7" ht="15.75">
      <c r="A57" s="21" t="s">
        <v>169</v>
      </c>
      <c r="G57" s="23"/>
    </row>
    <row r="58" spans="1:7" ht="15.75">
      <c r="A58" s="21" t="s">
        <v>171</v>
      </c>
      <c r="G58" s="23"/>
    </row>
    <row r="59" spans="1:7" ht="15.75">
      <c r="A59" s="21" t="s">
        <v>170</v>
      </c>
      <c r="G59" s="23"/>
    </row>
    <row r="60" spans="1:9" ht="15.75">
      <c r="A60" s="21" t="s">
        <v>1</v>
      </c>
      <c r="B60" s="21"/>
      <c r="C60" s="21"/>
      <c r="D60" s="21"/>
      <c r="E60" s="21"/>
      <c r="F60" s="21"/>
      <c r="G60" s="25"/>
      <c r="H60" s="21"/>
      <c r="I60" s="21"/>
    </row>
    <row r="61" spans="1:9" ht="15.75">
      <c r="A61" s="21" t="s">
        <v>1</v>
      </c>
      <c r="B61" s="21"/>
      <c r="C61" s="21"/>
      <c r="D61" s="21"/>
      <c r="E61" s="21"/>
      <c r="F61" s="21"/>
      <c r="G61" s="25"/>
      <c r="H61" s="21"/>
      <c r="I61" s="21"/>
    </row>
    <row r="62" spans="1:9" ht="15.75">
      <c r="A62" s="21" t="s">
        <v>1</v>
      </c>
      <c r="B62" s="21"/>
      <c r="C62" s="21"/>
      <c r="D62" s="21"/>
      <c r="E62" s="21"/>
      <c r="F62" s="21"/>
      <c r="G62" s="25"/>
      <c r="H62" s="21"/>
      <c r="I62" s="21"/>
    </row>
    <row r="64" ht="15.75">
      <c r="A64" s="20" t="s">
        <v>1</v>
      </c>
    </row>
    <row r="65" spans="1:8" ht="15.75">
      <c r="A65" s="29" t="s">
        <v>1</v>
      </c>
      <c r="B65" s="29"/>
      <c r="C65" s="29"/>
      <c r="D65" s="29"/>
      <c r="E65" s="29"/>
      <c r="F65" s="29"/>
      <c r="G65" s="29"/>
      <c r="H65" s="29"/>
    </row>
  </sheetData>
  <sheetProtection/>
  <mergeCells count="6">
    <mergeCell ref="K7:L7"/>
    <mergeCell ref="K8:L8"/>
    <mergeCell ref="E7:F7"/>
    <mergeCell ref="E8:F8"/>
    <mergeCell ref="H7:I7"/>
    <mergeCell ref="H8:I8"/>
  </mergeCells>
  <printOptions/>
  <pageMargins left="0.81" right="0.55" top="0.75" bottom="0.83" header="0.18" footer="0.45"/>
  <pageSetup horizontalDpi="180" verticalDpi="180" orientation="portrait" paperSize="9" scale="80" r:id="rId1"/>
  <headerFooter alignWithMargins="0">
    <oddFooter>&amp;C&amp;11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94"/>
  <sheetViews>
    <sheetView zoomScalePageLayoutView="0" workbookViewId="0" topLeftCell="A27">
      <selection activeCell="I14" sqref="I14:I42"/>
    </sheetView>
  </sheetViews>
  <sheetFormatPr defaultColWidth="9.140625" defaultRowHeight="12.75"/>
  <cols>
    <col min="1" max="1" width="3.57421875" style="20" customWidth="1"/>
    <col min="2" max="3" width="9.140625" style="20" customWidth="1"/>
    <col min="4" max="4" width="46.421875" style="20" customWidth="1"/>
    <col min="5" max="5" width="16.421875" style="20" customWidth="1"/>
    <col min="6" max="6" width="17.140625" style="20" customWidth="1"/>
    <col min="7" max="7" width="1.8515625" style="20" customWidth="1"/>
    <col min="8" max="16384" width="9.140625" style="20" customWidth="1"/>
  </cols>
  <sheetData>
    <row r="1" spans="1:6" ht="15.75">
      <c r="A1" s="21" t="s">
        <v>121</v>
      </c>
      <c r="B1" s="17"/>
      <c r="C1" s="17"/>
      <c r="D1" s="17"/>
      <c r="E1" s="17"/>
      <c r="F1" s="17"/>
    </row>
    <row r="2" spans="1:7" ht="15.75">
      <c r="A2" s="21" t="s">
        <v>107</v>
      </c>
      <c r="B2" s="17"/>
      <c r="C2" s="17"/>
      <c r="D2" s="17"/>
      <c r="E2" s="17"/>
      <c r="F2" s="17"/>
      <c r="G2" s="19"/>
    </row>
    <row r="3" spans="1:7" ht="15.75">
      <c r="A3" s="21"/>
      <c r="B3" s="17"/>
      <c r="C3" s="17"/>
      <c r="D3" s="17"/>
      <c r="E3" s="17"/>
      <c r="F3" s="17"/>
      <c r="G3" s="19"/>
    </row>
    <row r="4" spans="1:7" ht="15.75">
      <c r="A4" s="30" t="s">
        <v>97</v>
      </c>
      <c r="B4" s="17"/>
      <c r="C4" s="17"/>
      <c r="D4" s="17"/>
      <c r="E4" s="17"/>
      <c r="F4" s="17"/>
      <c r="G4" s="17"/>
    </row>
    <row r="5" spans="1:7" ht="15.75">
      <c r="A5" s="30" t="s">
        <v>163</v>
      </c>
      <c r="B5" s="19"/>
      <c r="C5" s="19"/>
      <c r="D5" s="19"/>
      <c r="E5" s="19"/>
      <c r="F5" s="19"/>
      <c r="G5" s="19"/>
    </row>
    <row r="6" spans="1:7" ht="15.75">
      <c r="A6" s="30"/>
      <c r="B6" s="19"/>
      <c r="C6" s="19"/>
      <c r="D6" s="19"/>
      <c r="E6" s="19"/>
      <c r="F6" s="19"/>
      <c r="G6" s="19"/>
    </row>
    <row r="7" spans="4:6" ht="15.75">
      <c r="D7" s="64"/>
      <c r="E7" s="65" t="s">
        <v>164</v>
      </c>
      <c r="F7" s="66" t="s">
        <v>98</v>
      </c>
    </row>
    <row r="8" spans="4:6" ht="15.75">
      <c r="D8" s="64"/>
      <c r="E8" s="67">
        <v>2010</v>
      </c>
      <c r="F8" s="67">
        <v>2009</v>
      </c>
    </row>
    <row r="9" spans="4:6" ht="15.75">
      <c r="D9" s="64" t="s">
        <v>1</v>
      </c>
      <c r="E9" s="68" t="s">
        <v>0</v>
      </c>
      <c r="F9" s="68" t="s">
        <v>0</v>
      </c>
    </row>
    <row r="10" spans="1:6" ht="15.75">
      <c r="A10" s="30"/>
      <c r="F10" s="26" t="s">
        <v>94</v>
      </c>
    </row>
    <row r="11" spans="1:6" ht="15.75">
      <c r="A11" s="30" t="s">
        <v>19</v>
      </c>
      <c r="E11" s="69"/>
      <c r="F11" s="26"/>
    </row>
    <row r="12" spans="2:7" ht="15.75">
      <c r="B12" s="20" t="s">
        <v>20</v>
      </c>
      <c r="E12" s="43">
        <f>24351-E13</f>
        <v>22244</v>
      </c>
      <c r="F12" s="43">
        <v>23118</v>
      </c>
      <c r="G12" s="36" t="s">
        <v>1</v>
      </c>
    </row>
    <row r="13" spans="2:7" ht="15.75">
      <c r="B13" s="20" t="s">
        <v>53</v>
      </c>
      <c r="E13" s="43">
        <v>2107</v>
      </c>
      <c r="F13" s="36">
        <v>4364.105</v>
      </c>
      <c r="G13" s="36" t="s">
        <v>1</v>
      </c>
    </row>
    <row r="14" spans="1:9" ht="15.75">
      <c r="A14" s="21" t="s">
        <v>54</v>
      </c>
      <c r="E14" s="70">
        <f>+SUM(E12:E13)</f>
        <v>24351</v>
      </c>
      <c r="F14" s="71">
        <f>+SUM(F12:F13)</f>
        <v>27482.105</v>
      </c>
      <c r="I14" s="37"/>
    </row>
    <row r="15" spans="5:6" ht="15.75">
      <c r="E15" s="42"/>
      <c r="F15" s="35"/>
    </row>
    <row r="16" spans="2:9" ht="15.75">
      <c r="B16" s="20" t="s">
        <v>21</v>
      </c>
      <c r="E16" s="43">
        <v>28983</v>
      </c>
      <c r="F16" s="36">
        <v>26054.77</v>
      </c>
      <c r="I16" s="37"/>
    </row>
    <row r="17" spans="2:9" ht="15.75">
      <c r="B17" s="20" t="s">
        <v>22</v>
      </c>
      <c r="E17" s="36">
        <v>16164</v>
      </c>
      <c r="F17" s="36">
        <v>14851.699</v>
      </c>
      <c r="I17" s="37"/>
    </row>
    <row r="18" spans="2:9" ht="15.75" hidden="1">
      <c r="B18" s="20" t="s">
        <v>154</v>
      </c>
      <c r="E18" s="72">
        <v>0</v>
      </c>
      <c r="F18" s="72">
        <v>0</v>
      </c>
      <c r="I18" s="37"/>
    </row>
    <row r="19" spans="2:9" ht="15.75">
      <c r="B19" s="20" t="s">
        <v>36</v>
      </c>
      <c r="E19" s="36">
        <v>14</v>
      </c>
      <c r="F19" s="36">
        <v>83.107</v>
      </c>
      <c r="I19" s="37"/>
    </row>
    <row r="20" spans="2:9" ht="15.75">
      <c r="B20" s="20" t="s">
        <v>34</v>
      </c>
      <c r="E20" s="36">
        <v>4135</v>
      </c>
      <c r="F20" s="36">
        <v>2546.269</v>
      </c>
      <c r="I20" s="37"/>
    </row>
    <row r="21" spans="1:6" ht="15.75">
      <c r="A21" s="21" t="s">
        <v>55</v>
      </c>
      <c r="E21" s="71">
        <f>SUM(E16:E20)</f>
        <v>49296</v>
      </c>
      <c r="F21" s="71">
        <f>SUM(F16:F20)</f>
        <v>43535.845</v>
      </c>
    </row>
    <row r="22" spans="5:6" ht="15.75">
      <c r="E22" s="39"/>
      <c r="F22" s="39"/>
    </row>
    <row r="23" spans="1:6" ht="16.5" thickBot="1">
      <c r="A23" s="21" t="s">
        <v>23</v>
      </c>
      <c r="B23" s="21"/>
      <c r="C23" s="21"/>
      <c r="D23" s="21"/>
      <c r="E23" s="73">
        <f>+E14+E21</f>
        <v>73647</v>
      </c>
      <c r="F23" s="73">
        <f>+F21+F14</f>
        <v>71017.95</v>
      </c>
    </row>
    <row r="24" spans="1:6" ht="16.5" thickTop="1">
      <c r="A24" s="19"/>
      <c r="E24" s="36"/>
      <c r="F24" s="36"/>
    </row>
    <row r="25" spans="1:6" ht="15.75">
      <c r="A25" s="30" t="s">
        <v>114</v>
      </c>
      <c r="B25" s="21"/>
      <c r="C25" s="21"/>
      <c r="D25" s="21"/>
      <c r="E25" s="36" t="s">
        <v>1</v>
      </c>
      <c r="F25" s="36" t="s">
        <v>1</v>
      </c>
    </row>
    <row r="26" spans="1:6" ht="15.75">
      <c r="A26" s="21" t="s">
        <v>35</v>
      </c>
      <c r="E26" s="36"/>
      <c r="F26" s="36"/>
    </row>
    <row r="27" spans="2:9" ht="15.75">
      <c r="B27" s="20" t="s">
        <v>24</v>
      </c>
      <c r="E27" s="36">
        <v>45780</v>
      </c>
      <c r="F27" s="36">
        <v>45780</v>
      </c>
      <c r="I27" s="37"/>
    </row>
    <row r="28" spans="2:9" ht="15.75">
      <c r="B28" s="20" t="s">
        <v>25</v>
      </c>
      <c r="E28" s="36">
        <v>1692</v>
      </c>
      <c r="F28" s="36">
        <v>1692.183</v>
      </c>
      <c r="I28" s="37"/>
    </row>
    <row r="29" spans="2:9" ht="15.75">
      <c r="B29" s="20" t="s">
        <v>86</v>
      </c>
      <c r="E29" s="36">
        <v>15006</v>
      </c>
      <c r="F29" s="36">
        <v>12373</v>
      </c>
      <c r="I29" s="37"/>
    </row>
    <row r="30" spans="1:9" ht="15.75">
      <c r="A30" s="21" t="s">
        <v>115</v>
      </c>
      <c r="E30" s="71">
        <f>+E29+E27+E28-0.499</f>
        <v>62477.501</v>
      </c>
      <c r="F30" s="71">
        <f>SUM(F27:F29)</f>
        <v>59845.183</v>
      </c>
      <c r="I30" s="37"/>
    </row>
    <row r="31" spans="1:6" ht="15.75">
      <c r="A31" s="21" t="s">
        <v>116</v>
      </c>
      <c r="E31" s="74">
        <v>0</v>
      </c>
      <c r="F31" s="74">
        <v>0</v>
      </c>
    </row>
    <row r="32" spans="1:6" ht="15.75">
      <c r="A32" s="21" t="s">
        <v>56</v>
      </c>
      <c r="E32" s="75">
        <f>+E30-E31</f>
        <v>62477.501</v>
      </c>
      <c r="F32" s="75">
        <f>+F30-F31</f>
        <v>59845.183</v>
      </c>
    </row>
    <row r="33" spans="1:6" ht="15.75">
      <c r="A33" s="21"/>
      <c r="E33" s="35" t="s">
        <v>1</v>
      </c>
      <c r="F33" s="35" t="s">
        <v>1</v>
      </c>
    </row>
    <row r="34" spans="1:6" ht="15.75">
      <c r="A34" s="30" t="s">
        <v>113</v>
      </c>
      <c r="E34" s="36"/>
      <c r="F34" s="36"/>
    </row>
    <row r="35" spans="2:9" ht="15.75">
      <c r="B35" s="20" t="s">
        <v>37</v>
      </c>
      <c r="E35" s="36">
        <v>1448</v>
      </c>
      <c r="F35" s="36">
        <v>1468.809</v>
      </c>
      <c r="I35" s="37"/>
    </row>
    <row r="36" spans="2:9" ht="15.75">
      <c r="B36" s="20" t="s">
        <v>27</v>
      </c>
      <c r="E36" s="36">
        <v>8</v>
      </c>
      <c r="F36" s="36">
        <v>8.473</v>
      </c>
      <c r="I36" s="37"/>
    </row>
    <row r="37" spans="1:9" ht="15.75">
      <c r="A37" s="21" t="s">
        <v>57</v>
      </c>
      <c r="E37" s="71">
        <f>SUM(E35:E36)</f>
        <v>1456</v>
      </c>
      <c r="F37" s="71">
        <f>+F35+F36</f>
        <v>1477.282</v>
      </c>
      <c r="I37" s="37"/>
    </row>
    <row r="38" spans="1:9" ht="15.75">
      <c r="A38" s="21"/>
      <c r="E38" s="35"/>
      <c r="F38" s="35"/>
      <c r="I38" s="37"/>
    </row>
    <row r="39" spans="2:9" ht="15.75">
      <c r="B39" s="20" t="s">
        <v>26</v>
      </c>
      <c r="E39" s="36">
        <v>3246</v>
      </c>
      <c r="F39" s="36">
        <v>3281.619</v>
      </c>
      <c r="I39" s="37"/>
    </row>
    <row r="40" spans="2:9" ht="15.75">
      <c r="B40" s="20" t="s">
        <v>110</v>
      </c>
      <c r="E40" s="36">
        <v>6365</v>
      </c>
      <c r="F40" s="36">
        <v>6344</v>
      </c>
      <c r="I40" s="37"/>
    </row>
    <row r="41" spans="2:9" ht="15.75">
      <c r="B41" s="20" t="s">
        <v>109</v>
      </c>
      <c r="E41" s="36">
        <v>35</v>
      </c>
      <c r="F41" s="72">
        <v>0</v>
      </c>
      <c r="I41" s="37"/>
    </row>
    <row r="42" spans="2:9" ht="15.75">
      <c r="B42" s="20" t="s">
        <v>99</v>
      </c>
      <c r="E42" s="36">
        <v>67</v>
      </c>
      <c r="F42" s="36">
        <v>70.335</v>
      </c>
      <c r="I42" s="37"/>
    </row>
    <row r="43" spans="1:9" ht="15.75">
      <c r="A43" s="21" t="s">
        <v>58</v>
      </c>
      <c r="E43" s="71">
        <f>SUM(E39:E42)</f>
        <v>9713</v>
      </c>
      <c r="F43" s="71">
        <f>SUM(F39:F42)</f>
        <v>9695.954</v>
      </c>
      <c r="I43" s="37"/>
    </row>
    <row r="44" spans="1:6" ht="15.75">
      <c r="A44" s="21"/>
      <c r="E44" s="35"/>
      <c r="F44" s="35"/>
    </row>
    <row r="45" spans="1:6" ht="15.75">
      <c r="A45" s="21" t="s">
        <v>28</v>
      </c>
      <c r="E45" s="75">
        <f>+E43+E37</f>
        <v>11169</v>
      </c>
      <c r="F45" s="75">
        <f>+F37+F43</f>
        <v>11173.235999999999</v>
      </c>
    </row>
    <row r="46" spans="1:6" ht="15.75">
      <c r="A46" s="21"/>
      <c r="E46" s="36"/>
      <c r="F46" s="36"/>
    </row>
    <row r="47" spans="1:6" ht="16.5" thickBot="1">
      <c r="A47" s="21" t="s">
        <v>29</v>
      </c>
      <c r="B47" s="21"/>
      <c r="C47" s="21"/>
      <c r="E47" s="76">
        <f>+E45+E30</f>
        <v>73646.50099999999</v>
      </c>
      <c r="F47" s="76">
        <f>+F30+F45</f>
        <v>71018.419</v>
      </c>
    </row>
    <row r="48" spans="1:6" ht="16.5" thickTop="1">
      <c r="A48" s="21"/>
      <c r="B48" s="21"/>
      <c r="C48" s="21"/>
      <c r="D48" s="21"/>
      <c r="E48" s="77" t="s">
        <v>1</v>
      </c>
      <c r="F48" s="77" t="s">
        <v>1</v>
      </c>
    </row>
    <row r="49" spans="1:6" ht="15.75">
      <c r="A49" s="21" t="s">
        <v>71</v>
      </c>
      <c r="B49" s="21"/>
      <c r="C49" s="21"/>
      <c r="D49" s="21"/>
      <c r="E49" s="78">
        <f>+E30/45780</f>
        <v>1.3647335299257317</v>
      </c>
      <c r="F49" s="78">
        <v>1.3</v>
      </c>
    </row>
    <row r="50" spans="1:6" ht="15.75">
      <c r="A50" s="21"/>
      <c r="B50" s="21"/>
      <c r="C50" s="21"/>
      <c r="D50" s="21"/>
      <c r="E50" s="78"/>
      <c r="F50" s="78"/>
    </row>
    <row r="51" spans="1:6" ht="15.75">
      <c r="A51" s="21"/>
      <c r="B51" s="21"/>
      <c r="C51" s="21"/>
      <c r="D51" s="21"/>
      <c r="E51" s="78"/>
      <c r="F51" s="78"/>
    </row>
    <row r="52" spans="1:6" ht="15.75">
      <c r="A52" s="21"/>
      <c r="B52" s="21"/>
      <c r="C52" s="21"/>
      <c r="D52" s="21"/>
      <c r="E52" s="78"/>
      <c r="F52" s="78"/>
    </row>
    <row r="53" spans="1:6" ht="15.75">
      <c r="A53" s="21"/>
      <c r="B53" s="21"/>
      <c r="C53" s="21"/>
      <c r="D53" s="21"/>
      <c r="E53" s="78"/>
      <c r="F53" s="78"/>
    </row>
    <row r="54" spans="1:6" ht="15.75">
      <c r="A54" s="21"/>
      <c r="B54" s="21"/>
      <c r="C54" s="21"/>
      <c r="D54" s="21"/>
      <c r="E54" s="37"/>
      <c r="F54" s="78"/>
    </row>
    <row r="55" spans="1:7" ht="15.75">
      <c r="A55" s="21" t="s">
        <v>172</v>
      </c>
      <c r="E55" s="78"/>
      <c r="F55" s="64"/>
      <c r="G55" s="20" t="s">
        <v>44</v>
      </c>
    </row>
    <row r="56" spans="1:7" ht="15.75">
      <c r="A56" s="21" t="s">
        <v>174</v>
      </c>
      <c r="B56" s="21"/>
      <c r="C56" s="21"/>
      <c r="D56" s="21"/>
      <c r="E56" s="21"/>
      <c r="F56" s="21"/>
      <c r="G56" s="21"/>
    </row>
    <row r="57" spans="1:7" ht="15.75">
      <c r="A57" s="21" t="s">
        <v>173</v>
      </c>
      <c r="B57" s="21"/>
      <c r="C57" s="21"/>
      <c r="D57" s="21"/>
      <c r="E57" s="21"/>
      <c r="F57" s="21"/>
      <c r="G57" s="21"/>
    </row>
    <row r="58" spans="1:7" ht="15.75">
      <c r="A58" s="21" t="s">
        <v>1</v>
      </c>
      <c r="B58" s="21"/>
      <c r="C58" s="21"/>
      <c r="D58" s="21"/>
      <c r="E58" s="21"/>
      <c r="F58" s="21"/>
      <c r="G58" s="21"/>
    </row>
    <row r="94" ht="15.75">
      <c r="G94" s="20" t="s">
        <v>45</v>
      </c>
    </row>
  </sheetData>
  <sheetProtection/>
  <printOptions/>
  <pageMargins left="1" right="0.77" top="0.75" bottom="1" header="0.2" footer="0.57"/>
  <pageSetup horizontalDpi="600" verticalDpi="600" orientation="portrait" paperSize="9" scale="80" r:id="rId1"/>
  <headerFooter alignWithMargins="0">
    <oddFooter>&amp;C&amp;11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34">
      <selection activeCell="A56" sqref="A56"/>
    </sheetView>
  </sheetViews>
  <sheetFormatPr defaultColWidth="9.140625" defaultRowHeight="12.75"/>
  <cols>
    <col min="1" max="3" width="9.140625" style="20" customWidth="1"/>
    <col min="4" max="4" width="20.57421875" style="20" customWidth="1"/>
    <col min="5" max="5" width="11.140625" style="20" customWidth="1"/>
    <col min="6" max="6" width="9.8515625" style="20" bestFit="1" customWidth="1"/>
    <col min="7" max="7" width="9.7109375" style="20" hidden="1" customWidth="1"/>
    <col min="8" max="8" width="12.421875" style="20" bestFit="1" customWidth="1"/>
    <col min="9" max="9" width="10.140625" style="20" hidden="1" customWidth="1"/>
    <col min="10" max="10" width="11.57421875" style="20" hidden="1" customWidth="1"/>
    <col min="11" max="11" width="13.28125" style="20" hidden="1" customWidth="1"/>
    <col min="12" max="12" width="9.7109375" style="20" bestFit="1" customWidth="1"/>
    <col min="13" max="13" width="10.00390625" style="20" hidden="1" customWidth="1"/>
    <col min="14" max="14" width="14.00390625" style="20" bestFit="1" customWidth="1"/>
    <col min="15" max="15" width="8.7109375" style="20" bestFit="1" customWidth="1"/>
    <col min="16" max="16384" width="9.140625" style="20" customWidth="1"/>
  </cols>
  <sheetData>
    <row r="1" spans="1:7" ht="15.75">
      <c r="A1" s="21" t="s">
        <v>121</v>
      </c>
      <c r="B1" s="17"/>
      <c r="C1" s="17"/>
      <c r="D1" s="17"/>
      <c r="E1" s="17"/>
      <c r="F1" s="19"/>
      <c r="G1" s="19"/>
    </row>
    <row r="2" spans="1:7" ht="15.75">
      <c r="A2" s="21" t="s">
        <v>107</v>
      </c>
      <c r="B2" s="17"/>
      <c r="C2" s="17"/>
      <c r="D2" s="17"/>
      <c r="E2" s="17"/>
      <c r="F2" s="19"/>
      <c r="G2" s="19"/>
    </row>
    <row r="3" spans="1:7" ht="15.75">
      <c r="A3" s="21"/>
      <c r="B3" s="17"/>
      <c r="C3" s="17"/>
      <c r="D3" s="17"/>
      <c r="E3" s="17"/>
      <c r="F3" s="19"/>
      <c r="G3" s="19"/>
    </row>
    <row r="4" spans="1:7" ht="15.75">
      <c r="A4" s="30" t="s">
        <v>140</v>
      </c>
      <c r="B4" s="17"/>
      <c r="C4" s="17"/>
      <c r="D4" s="17"/>
      <c r="E4" s="17"/>
      <c r="F4" s="17"/>
      <c r="G4" s="17"/>
    </row>
    <row r="5" spans="1:7" ht="15.75">
      <c r="A5" s="30" t="s">
        <v>158</v>
      </c>
      <c r="B5" s="30"/>
      <c r="C5" s="30"/>
      <c r="D5" s="30"/>
      <c r="E5" s="30"/>
      <c r="F5" s="30"/>
      <c r="G5" s="30"/>
    </row>
    <row r="6" spans="1:7" ht="15.75">
      <c r="A6" s="25" t="s">
        <v>1</v>
      </c>
      <c r="B6" s="30"/>
      <c r="C6" s="30"/>
      <c r="D6" s="30"/>
      <c r="E6" s="30"/>
      <c r="F6" s="30"/>
      <c r="G6" s="30"/>
    </row>
    <row r="7" spans="1:5" ht="15.75">
      <c r="A7" s="30"/>
      <c r="E7" s="21" t="s">
        <v>155</v>
      </c>
    </row>
    <row r="8" spans="5:14" ht="15.75">
      <c r="E8" s="21" t="s">
        <v>156</v>
      </c>
      <c r="N8" s="21" t="s">
        <v>47</v>
      </c>
    </row>
    <row r="9" spans="5:15" ht="15.75">
      <c r="E9" s="24" t="s">
        <v>6</v>
      </c>
      <c r="F9" s="24" t="s">
        <v>6</v>
      </c>
      <c r="G9" s="24" t="s">
        <v>7</v>
      </c>
      <c r="H9" s="24" t="s">
        <v>100</v>
      </c>
      <c r="I9" s="24" t="s">
        <v>101</v>
      </c>
      <c r="J9" s="24" t="s">
        <v>102</v>
      </c>
      <c r="K9" s="24" t="s">
        <v>103</v>
      </c>
      <c r="L9" s="24" t="s">
        <v>6</v>
      </c>
      <c r="M9" s="24" t="s">
        <v>104</v>
      </c>
      <c r="N9" s="24" t="s">
        <v>9</v>
      </c>
      <c r="O9" s="24" t="s">
        <v>2</v>
      </c>
    </row>
    <row r="10" spans="5:15" ht="15.75">
      <c r="E10" s="24" t="s">
        <v>7</v>
      </c>
      <c r="F10" s="24" t="s">
        <v>8</v>
      </c>
      <c r="G10" s="24" t="s">
        <v>16</v>
      </c>
      <c r="H10" s="24" t="s">
        <v>16</v>
      </c>
      <c r="I10" s="24" t="s">
        <v>16</v>
      </c>
      <c r="J10" s="24" t="s">
        <v>16</v>
      </c>
      <c r="K10" s="24" t="s">
        <v>16</v>
      </c>
      <c r="L10" s="24" t="s">
        <v>33</v>
      </c>
      <c r="M10" s="24" t="s">
        <v>105</v>
      </c>
      <c r="N10" s="24" t="s">
        <v>10</v>
      </c>
      <c r="O10" s="24" t="s">
        <v>141</v>
      </c>
    </row>
    <row r="11" spans="1:13" ht="15.75">
      <c r="A11" s="20" t="s">
        <v>178</v>
      </c>
      <c r="H11" s="24" t="s">
        <v>1</v>
      </c>
      <c r="I11" s="24"/>
      <c r="J11" s="24"/>
      <c r="K11" s="24"/>
      <c r="L11" s="24" t="s">
        <v>16</v>
      </c>
      <c r="M11" s="24" t="s">
        <v>16</v>
      </c>
    </row>
    <row r="12" spans="1:15" ht="15.75">
      <c r="A12" s="19" t="s">
        <v>106</v>
      </c>
      <c r="E12" s="64" t="s">
        <v>1</v>
      </c>
      <c r="F12" s="64" t="s">
        <v>1</v>
      </c>
      <c r="G12" s="64"/>
      <c r="H12" s="64" t="s">
        <v>1</v>
      </c>
      <c r="I12" s="64"/>
      <c r="J12" s="64"/>
      <c r="K12" s="64"/>
      <c r="L12" s="64" t="s">
        <v>1</v>
      </c>
      <c r="M12" s="64"/>
      <c r="N12" s="64" t="s">
        <v>1</v>
      </c>
      <c r="O12" s="64" t="s">
        <v>1</v>
      </c>
    </row>
    <row r="13" spans="5:15" ht="15.75"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</row>
    <row r="14" spans="1:16" ht="15.75">
      <c r="A14" s="20" t="s">
        <v>150</v>
      </c>
      <c r="E14" s="79">
        <v>45780</v>
      </c>
      <c r="F14" s="79">
        <v>1406.679</v>
      </c>
      <c r="G14" s="79"/>
      <c r="H14" s="79">
        <v>-2.628</v>
      </c>
      <c r="I14" s="79"/>
      <c r="J14" s="79"/>
      <c r="K14" s="79"/>
      <c r="L14" s="79">
        <v>288.132</v>
      </c>
      <c r="M14" s="79"/>
      <c r="N14" s="79">
        <v>12372.426</v>
      </c>
      <c r="O14" s="79">
        <f>SUM(E14:N14)</f>
        <v>59844.609000000004</v>
      </c>
      <c r="P14" s="80" t="s">
        <v>1</v>
      </c>
    </row>
    <row r="15" spans="5:15" ht="15.75">
      <c r="E15" s="81"/>
      <c r="F15" s="81"/>
      <c r="G15" s="81"/>
      <c r="H15" s="82"/>
      <c r="I15" s="82"/>
      <c r="J15" s="82"/>
      <c r="K15" s="82"/>
      <c r="N15" s="81"/>
      <c r="O15" s="81"/>
    </row>
    <row r="16" spans="1:15" ht="15.75" hidden="1">
      <c r="A16" s="20" t="s">
        <v>41</v>
      </c>
      <c r="E16" s="81"/>
      <c r="F16" s="81"/>
      <c r="G16" s="81"/>
      <c r="H16" s="82">
        <v>0</v>
      </c>
      <c r="I16" s="82"/>
      <c r="J16" s="82"/>
      <c r="K16" s="82"/>
      <c r="N16" s="81"/>
      <c r="O16" s="81">
        <v>0</v>
      </c>
    </row>
    <row r="17" spans="5:15" ht="15.75" hidden="1">
      <c r="E17" s="81"/>
      <c r="F17" s="81"/>
      <c r="G17" s="81"/>
      <c r="H17" s="82"/>
      <c r="I17" s="82"/>
      <c r="J17" s="82"/>
      <c r="K17" s="82"/>
      <c r="N17" s="81"/>
      <c r="O17" s="81"/>
    </row>
    <row r="18" spans="1:15" ht="15.75">
      <c r="A18" s="20" t="s">
        <v>112</v>
      </c>
      <c r="E18" s="81">
        <v>0</v>
      </c>
      <c r="F18" s="81">
        <v>0</v>
      </c>
      <c r="G18" s="81"/>
      <c r="H18" s="83">
        <v>0</v>
      </c>
      <c r="I18" s="83"/>
      <c r="J18" s="83"/>
      <c r="K18" s="83"/>
      <c r="L18" s="81">
        <v>0</v>
      </c>
      <c r="M18" s="81"/>
      <c r="N18" s="84">
        <f>+'Income Statement'!H35</f>
        <v>3149</v>
      </c>
      <c r="O18" s="79">
        <f>SUM(E18:N18)</f>
        <v>3149</v>
      </c>
    </row>
    <row r="19" spans="5:15" ht="15.75">
      <c r="E19" s="81"/>
      <c r="F19" s="81"/>
      <c r="G19" s="81"/>
      <c r="H19" s="83"/>
      <c r="I19" s="83"/>
      <c r="J19" s="83"/>
      <c r="K19" s="83"/>
      <c r="L19" s="81"/>
      <c r="M19" s="81"/>
      <c r="N19" s="81"/>
      <c r="O19" s="81"/>
    </row>
    <row r="20" spans="1:15" ht="15.75">
      <c r="A20" s="20" t="s">
        <v>142</v>
      </c>
      <c r="E20" s="81">
        <v>0</v>
      </c>
      <c r="F20" s="81">
        <v>0</v>
      </c>
      <c r="G20" s="81"/>
      <c r="H20" s="82">
        <v>0</v>
      </c>
      <c r="I20" s="82"/>
      <c r="J20" s="82"/>
      <c r="K20" s="82"/>
      <c r="L20" s="80">
        <v>0</v>
      </c>
      <c r="M20" s="80"/>
      <c r="N20" s="81">
        <v>0</v>
      </c>
      <c r="O20" s="79">
        <f>SUM(E20:N20)</f>
        <v>0</v>
      </c>
    </row>
    <row r="21" spans="1:15" ht="15.75">
      <c r="A21" s="85"/>
      <c r="E21" s="81"/>
      <c r="F21" s="81"/>
      <c r="G21" s="81"/>
      <c r="H21" s="83"/>
      <c r="I21" s="83"/>
      <c r="J21" s="83"/>
      <c r="K21" s="83"/>
      <c r="L21" s="86"/>
      <c r="M21" s="86"/>
      <c r="N21" s="81"/>
      <c r="O21" s="81"/>
    </row>
    <row r="22" spans="1:15" ht="15.75" hidden="1">
      <c r="A22" s="20" t="s">
        <v>39</v>
      </c>
      <c r="E22" s="81">
        <v>0</v>
      </c>
      <c r="F22" s="81">
        <v>0</v>
      </c>
      <c r="G22" s="81"/>
      <c r="H22" s="80">
        <v>0</v>
      </c>
      <c r="I22" s="80"/>
      <c r="J22" s="80"/>
      <c r="K22" s="80"/>
      <c r="L22" s="80">
        <v>0</v>
      </c>
      <c r="N22" s="81">
        <v>0</v>
      </c>
      <c r="O22" s="79">
        <f>SUM(E22:N22)</f>
        <v>0</v>
      </c>
    </row>
    <row r="23" spans="1:15" ht="15.75" hidden="1">
      <c r="A23" s="20" t="s">
        <v>42</v>
      </c>
      <c r="E23" s="81"/>
      <c r="F23" s="81"/>
      <c r="G23" s="81"/>
      <c r="H23" s="82"/>
      <c r="I23" s="82"/>
      <c r="J23" s="82"/>
      <c r="K23" s="82"/>
      <c r="N23" s="81"/>
      <c r="O23" s="81"/>
    </row>
    <row r="24" ht="15.75" hidden="1">
      <c r="A24" s="20" t="s">
        <v>1</v>
      </c>
    </row>
    <row r="25" spans="1:15" ht="15.75">
      <c r="A25" s="20" t="s">
        <v>108</v>
      </c>
      <c r="E25" s="81">
        <v>0</v>
      </c>
      <c r="F25" s="81">
        <v>0</v>
      </c>
      <c r="G25" s="81"/>
      <c r="H25" s="83">
        <v>0</v>
      </c>
      <c r="I25" s="83"/>
      <c r="J25" s="83"/>
      <c r="K25" s="83"/>
      <c r="L25" s="81">
        <v>0</v>
      </c>
      <c r="M25" s="81"/>
      <c r="N25" s="81">
        <v>-515</v>
      </c>
      <c r="O25" s="79">
        <f>SUM(E25:N25)</f>
        <v>-515</v>
      </c>
    </row>
    <row r="26" spans="1:15" ht="15.75">
      <c r="A26" s="85"/>
      <c r="E26" s="81" t="s">
        <v>1</v>
      </c>
      <c r="F26" s="81" t="s">
        <v>1</v>
      </c>
      <c r="G26" s="81"/>
      <c r="H26" s="81" t="s">
        <v>1</v>
      </c>
      <c r="I26" s="81"/>
      <c r="J26" s="81"/>
      <c r="K26" s="81"/>
      <c r="L26" s="81" t="s">
        <v>1</v>
      </c>
      <c r="M26" s="81"/>
      <c r="N26" s="81" t="s">
        <v>1</v>
      </c>
      <c r="O26" s="81" t="s">
        <v>1</v>
      </c>
    </row>
    <row r="27" spans="1:15" ht="16.5" thickBot="1">
      <c r="A27" s="20" t="s">
        <v>165</v>
      </c>
      <c r="E27" s="87">
        <f>SUM(E14:E25)</f>
        <v>45780</v>
      </c>
      <c r="F27" s="87">
        <f>SUM(F14:F25)</f>
        <v>1406.679</v>
      </c>
      <c r="G27" s="87"/>
      <c r="H27" s="87">
        <f>SUM(H14:H25)</f>
        <v>-2.628</v>
      </c>
      <c r="I27" s="87"/>
      <c r="J27" s="87"/>
      <c r="K27" s="87"/>
      <c r="L27" s="87">
        <f>SUM(L14:L25)</f>
        <v>288.132</v>
      </c>
      <c r="M27" s="87"/>
      <c r="N27" s="87">
        <f>SUM(N14:N25)</f>
        <v>15006.426</v>
      </c>
      <c r="O27" s="87">
        <f>SUM(O14:O25)-1</f>
        <v>62477.609000000004</v>
      </c>
    </row>
    <row r="28" spans="5:15" ht="16.5" thickTop="1"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 t="s">
        <v>1</v>
      </c>
    </row>
    <row r="29" spans="1:15" ht="15.75">
      <c r="A29" s="30"/>
      <c r="O29" s="80" t="s">
        <v>1</v>
      </c>
    </row>
    <row r="30" spans="1:5" ht="15.75">
      <c r="A30" s="30"/>
      <c r="E30" s="21" t="s">
        <v>155</v>
      </c>
    </row>
    <row r="31" spans="5:14" ht="15.75">
      <c r="E31" s="21" t="s">
        <v>156</v>
      </c>
      <c r="N31" s="21" t="s">
        <v>47</v>
      </c>
    </row>
    <row r="32" spans="5:15" ht="15.75">
      <c r="E32" s="24" t="s">
        <v>6</v>
      </c>
      <c r="F32" s="24" t="s">
        <v>6</v>
      </c>
      <c r="G32" s="24" t="s">
        <v>7</v>
      </c>
      <c r="H32" s="24" t="s">
        <v>100</v>
      </c>
      <c r="I32" s="24" t="s">
        <v>101</v>
      </c>
      <c r="J32" s="24" t="s">
        <v>102</v>
      </c>
      <c r="K32" s="24" t="s">
        <v>103</v>
      </c>
      <c r="L32" s="24" t="s">
        <v>6</v>
      </c>
      <c r="M32" s="24" t="s">
        <v>104</v>
      </c>
      <c r="N32" s="24" t="s">
        <v>9</v>
      </c>
      <c r="O32" s="24" t="s">
        <v>2</v>
      </c>
    </row>
    <row r="33" spans="5:15" ht="15.75">
      <c r="E33" s="24" t="s">
        <v>7</v>
      </c>
      <c r="F33" s="24" t="s">
        <v>8</v>
      </c>
      <c r="G33" s="24" t="s">
        <v>16</v>
      </c>
      <c r="H33" s="24" t="s">
        <v>16</v>
      </c>
      <c r="I33" s="24" t="s">
        <v>16</v>
      </c>
      <c r="J33" s="24" t="s">
        <v>16</v>
      </c>
      <c r="K33" s="24" t="s">
        <v>16</v>
      </c>
      <c r="L33" s="24" t="s">
        <v>33</v>
      </c>
      <c r="M33" s="24" t="s">
        <v>105</v>
      </c>
      <c r="N33" s="24" t="s">
        <v>10</v>
      </c>
      <c r="O33" s="24" t="s">
        <v>141</v>
      </c>
    </row>
    <row r="34" spans="1:13" ht="15.75">
      <c r="A34" s="20" t="s">
        <v>179</v>
      </c>
      <c r="H34" s="24" t="s">
        <v>1</v>
      </c>
      <c r="I34" s="24"/>
      <c r="J34" s="24"/>
      <c r="K34" s="24"/>
      <c r="L34" s="24" t="s">
        <v>16</v>
      </c>
      <c r="M34" s="24" t="s">
        <v>16</v>
      </c>
    </row>
    <row r="35" spans="1:15" ht="15.75">
      <c r="A35" s="19" t="s">
        <v>106</v>
      </c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</row>
    <row r="36" spans="5:15" ht="15.75"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</row>
    <row r="37" spans="1:15" ht="15.75">
      <c r="A37" s="20" t="s">
        <v>151</v>
      </c>
      <c r="E37" s="79">
        <v>45780</v>
      </c>
      <c r="F37" s="79">
        <v>1406.679</v>
      </c>
      <c r="G37" s="79"/>
      <c r="H37" s="79">
        <v>-4</v>
      </c>
      <c r="I37" s="79"/>
      <c r="J37" s="79"/>
      <c r="K37" s="79"/>
      <c r="L37" s="79">
        <v>233</v>
      </c>
      <c r="M37" s="79"/>
      <c r="N37" s="79">
        <v>12003</v>
      </c>
      <c r="O37" s="79">
        <f>SUM(E37:N37)</f>
        <v>59418.679000000004</v>
      </c>
    </row>
    <row r="38" spans="5:15" ht="15.75">
      <c r="E38" s="81"/>
      <c r="F38" s="81"/>
      <c r="G38" s="81"/>
      <c r="H38" s="82"/>
      <c r="I38" s="82"/>
      <c r="J38" s="82"/>
      <c r="K38" s="82"/>
      <c r="N38" s="81"/>
      <c r="O38" s="81"/>
    </row>
    <row r="39" spans="1:15" ht="15.75" hidden="1">
      <c r="A39" s="20" t="s">
        <v>41</v>
      </c>
      <c r="E39" s="81"/>
      <c r="F39" s="81"/>
      <c r="G39" s="81"/>
      <c r="H39" s="82">
        <v>0</v>
      </c>
      <c r="I39" s="82"/>
      <c r="J39" s="82"/>
      <c r="K39" s="82"/>
      <c r="N39" s="81"/>
      <c r="O39" s="81">
        <v>0</v>
      </c>
    </row>
    <row r="40" spans="5:15" ht="15.75" hidden="1">
      <c r="E40" s="81"/>
      <c r="F40" s="81"/>
      <c r="G40" s="81"/>
      <c r="H40" s="82"/>
      <c r="I40" s="82"/>
      <c r="J40" s="82"/>
      <c r="K40" s="82"/>
      <c r="N40" s="81"/>
      <c r="O40" s="81"/>
    </row>
    <row r="41" spans="1:15" ht="15.75">
      <c r="A41" s="20" t="s">
        <v>112</v>
      </c>
      <c r="E41" s="81">
        <v>0</v>
      </c>
      <c r="F41" s="81">
        <v>0</v>
      </c>
      <c r="G41" s="81"/>
      <c r="H41" s="83">
        <v>0</v>
      </c>
      <c r="I41" s="83"/>
      <c r="J41" s="83"/>
      <c r="K41" s="83"/>
      <c r="L41" s="81">
        <v>0</v>
      </c>
      <c r="M41" s="81"/>
      <c r="N41" s="81">
        <v>480</v>
      </c>
      <c r="O41" s="81">
        <f>SUM(E41:N41)</f>
        <v>480</v>
      </c>
    </row>
    <row r="42" spans="5:15" ht="15.75">
      <c r="E42" s="81"/>
      <c r="F42" s="81"/>
      <c r="G42" s="81"/>
      <c r="H42" s="83"/>
      <c r="I42" s="83"/>
      <c r="J42" s="83"/>
      <c r="K42" s="83"/>
      <c r="L42" s="81"/>
      <c r="M42" s="81"/>
      <c r="N42" s="81"/>
      <c r="O42" s="81"/>
    </row>
    <row r="43" spans="1:15" ht="15.75">
      <c r="A43" s="20" t="s">
        <v>142</v>
      </c>
      <c r="E43" s="81">
        <v>0</v>
      </c>
      <c r="F43" s="81">
        <v>0</v>
      </c>
      <c r="G43" s="81"/>
      <c r="H43" s="83">
        <v>0</v>
      </c>
      <c r="I43" s="82"/>
      <c r="J43" s="82"/>
      <c r="K43" s="82"/>
      <c r="L43" s="80">
        <v>43</v>
      </c>
      <c r="M43" s="80"/>
      <c r="N43" s="81">
        <v>0</v>
      </c>
      <c r="O43" s="81">
        <f>SUM(E43:N43)</f>
        <v>43</v>
      </c>
    </row>
    <row r="44" spans="1:15" ht="15.75">
      <c r="A44" s="85"/>
      <c r="E44" s="81"/>
      <c r="F44" s="81"/>
      <c r="G44" s="81"/>
      <c r="H44" s="83"/>
      <c r="I44" s="83"/>
      <c r="J44" s="83"/>
      <c r="K44" s="83"/>
      <c r="L44" s="86"/>
      <c r="M44" s="86"/>
      <c r="N44" s="81"/>
      <c r="O44" s="81"/>
    </row>
    <row r="45" spans="1:15" ht="15.75" hidden="1">
      <c r="A45" s="20" t="s">
        <v>39</v>
      </c>
      <c r="E45" s="81">
        <v>0</v>
      </c>
      <c r="F45" s="81">
        <v>0</v>
      </c>
      <c r="G45" s="81"/>
      <c r="H45" s="80">
        <v>0</v>
      </c>
      <c r="I45" s="80"/>
      <c r="J45" s="80"/>
      <c r="K45" s="80"/>
      <c r="L45" s="20" t="s">
        <v>1</v>
      </c>
      <c r="N45" s="81">
        <v>0</v>
      </c>
      <c r="O45" s="81">
        <v>0</v>
      </c>
    </row>
    <row r="46" spans="1:15" ht="15.75" hidden="1">
      <c r="A46" s="20" t="s">
        <v>42</v>
      </c>
      <c r="E46" s="81"/>
      <c r="F46" s="81"/>
      <c r="G46" s="81"/>
      <c r="H46" s="82"/>
      <c r="I46" s="82"/>
      <c r="J46" s="82"/>
      <c r="K46" s="82"/>
      <c r="N46" s="81"/>
      <c r="O46" s="81"/>
    </row>
    <row r="47" ht="15.75" hidden="1">
      <c r="A47" s="20" t="s">
        <v>1</v>
      </c>
    </row>
    <row r="48" spans="1:15" ht="15.75">
      <c r="A48" s="20" t="s">
        <v>108</v>
      </c>
      <c r="E48" s="81">
        <v>0</v>
      </c>
      <c r="F48" s="81" t="s">
        <v>1</v>
      </c>
      <c r="G48" s="81"/>
      <c r="H48" s="83">
        <v>0</v>
      </c>
      <c r="I48" s="83"/>
      <c r="J48" s="83"/>
      <c r="K48" s="83"/>
      <c r="L48" s="81">
        <v>0</v>
      </c>
      <c r="M48" s="81"/>
      <c r="N48" s="81">
        <v>-515</v>
      </c>
      <c r="O48" s="81">
        <f>SUM(E48:N48)</f>
        <v>-515</v>
      </c>
    </row>
    <row r="49" spans="1:15" ht="15.75">
      <c r="A49" s="85"/>
      <c r="E49" s="81" t="s">
        <v>1</v>
      </c>
      <c r="F49" s="81" t="s">
        <v>1</v>
      </c>
      <c r="G49" s="81"/>
      <c r="H49" s="81" t="s">
        <v>1</v>
      </c>
      <c r="I49" s="81"/>
      <c r="J49" s="81"/>
      <c r="K49" s="81"/>
      <c r="L49" s="81" t="s">
        <v>1</v>
      </c>
      <c r="M49" s="81"/>
      <c r="N49" s="81" t="s">
        <v>1</v>
      </c>
      <c r="O49" s="81" t="s">
        <v>1</v>
      </c>
    </row>
    <row r="50" spans="1:15" ht="16.5" thickBot="1">
      <c r="A50" s="20" t="s">
        <v>166</v>
      </c>
      <c r="E50" s="87">
        <v>45780</v>
      </c>
      <c r="F50" s="87">
        <f>+F37</f>
        <v>1406.679</v>
      </c>
      <c r="G50" s="87"/>
      <c r="H50" s="87">
        <f>+H37+H45</f>
        <v>-4</v>
      </c>
      <c r="I50" s="87"/>
      <c r="J50" s="87"/>
      <c r="K50" s="87"/>
      <c r="L50" s="87">
        <f>+L37+L43</f>
        <v>276</v>
      </c>
      <c r="M50" s="87"/>
      <c r="N50" s="87">
        <f>+N37+N41+N48+N43+N45</f>
        <v>11968</v>
      </c>
      <c r="O50" s="87">
        <f>+O37+O41+O48+O43+O45</f>
        <v>59426.679000000004</v>
      </c>
    </row>
    <row r="51" ht="16.5" thickTop="1">
      <c r="O51" s="80" t="s">
        <v>1</v>
      </c>
    </row>
    <row r="52" ht="15.75">
      <c r="O52" s="80"/>
    </row>
    <row r="53" ht="15.75">
      <c r="O53" s="80"/>
    </row>
    <row r="56" spans="1:15" ht="15.75">
      <c r="A56" s="21" t="s">
        <v>175</v>
      </c>
      <c r="O56" s="80"/>
    </row>
    <row r="57" ht="15.75">
      <c r="A57" s="21" t="s">
        <v>176</v>
      </c>
    </row>
    <row r="58" ht="15.75">
      <c r="A58" s="21" t="s">
        <v>177</v>
      </c>
    </row>
  </sheetData>
  <sheetProtection/>
  <printOptions/>
  <pageMargins left="0.64" right="0.28" top="0.75" bottom="1" header="0.18" footer="0.59"/>
  <pageSetup horizontalDpi="600" verticalDpi="600" orientation="portrait" paperSize="9" scale="80" r:id="rId1"/>
  <headerFooter alignWithMargins="0">
    <oddFooter>&amp;C&amp;11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29">
      <selection activeCell="N41" sqref="N41"/>
    </sheetView>
  </sheetViews>
  <sheetFormatPr defaultColWidth="9.140625" defaultRowHeight="12.75"/>
  <cols>
    <col min="1" max="1" width="2.00390625" style="20" customWidth="1"/>
    <col min="2" max="5" width="9.140625" style="20" customWidth="1"/>
    <col min="6" max="6" width="27.8515625" style="20" customWidth="1"/>
    <col min="7" max="8" width="18.140625" style="20" customWidth="1"/>
    <col min="9" max="9" width="6.57421875" style="20" customWidth="1"/>
    <col min="10" max="16384" width="9.140625" style="20" customWidth="1"/>
  </cols>
  <sheetData>
    <row r="1" ht="15.75">
      <c r="A1" s="21" t="s">
        <v>121</v>
      </c>
    </row>
    <row r="2" ht="15.75">
      <c r="A2" s="21" t="s">
        <v>107</v>
      </c>
    </row>
    <row r="3" ht="15.75">
      <c r="A3" s="21"/>
    </row>
    <row r="4" ht="15.75">
      <c r="A4" s="30" t="s">
        <v>129</v>
      </c>
    </row>
    <row r="5" ht="15.75">
      <c r="A5" s="30" t="s">
        <v>158</v>
      </c>
    </row>
    <row r="6" ht="15.75">
      <c r="A6" s="30"/>
    </row>
    <row r="7" spans="1:8" ht="15.75">
      <c r="A7" s="30"/>
      <c r="G7" s="107" t="s">
        <v>162</v>
      </c>
      <c r="H7" s="107"/>
    </row>
    <row r="8" spans="2:8" ht="15.75">
      <c r="B8" s="90"/>
      <c r="C8" s="90"/>
      <c r="D8" s="90"/>
      <c r="E8" s="90"/>
      <c r="F8" s="90"/>
      <c r="G8" s="91">
        <v>2010</v>
      </c>
      <c r="H8" s="91">
        <v>2009</v>
      </c>
    </row>
    <row r="9" spans="2:8" ht="15.75">
      <c r="B9" s="90"/>
      <c r="C9" s="90"/>
      <c r="D9" s="90"/>
      <c r="E9" s="90"/>
      <c r="F9" s="90"/>
      <c r="G9" s="92" t="s">
        <v>0</v>
      </c>
      <c r="H9" s="92" t="s">
        <v>0</v>
      </c>
    </row>
    <row r="10" spans="2:8" ht="15.75">
      <c r="B10" s="21" t="s">
        <v>61</v>
      </c>
      <c r="C10" s="90"/>
      <c r="D10" s="90"/>
      <c r="E10" s="90"/>
      <c r="F10" s="90"/>
      <c r="G10" s="90"/>
      <c r="H10" s="90"/>
    </row>
    <row r="11" spans="2:8" ht="15.75">
      <c r="B11" s="93" t="s">
        <v>130</v>
      </c>
      <c r="C11" s="90"/>
      <c r="D11" s="90"/>
      <c r="E11" s="90"/>
      <c r="F11" s="90"/>
      <c r="G11" s="81">
        <v>3215</v>
      </c>
      <c r="H11" s="81">
        <v>520</v>
      </c>
    </row>
    <row r="12" spans="3:8" ht="15.75">
      <c r="C12" s="90"/>
      <c r="D12" s="90"/>
      <c r="E12" s="90"/>
      <c r="F12" s="90"/>
      <c r="G12" s="81"/>
      <c r="H12" s="84"/>
    </row>
    <row r="13" spans="2:8" ht="15.75">
      <c r="B13" s="93" t="s">
        <v>119</v>
      </c>
      <c r="C13" s="90"/>
      <c r="D13" s="90"/>
      <c r="E13" s="90"/>
      <c r="F13" s="90"/>
      <c r="G13" s="81"/>
      <c r="H13" s="84"/>
    </row>
    <row r="14" spans="2:8" ht="15.75">
      <c r="B14" s="94" t="s">
        <v>87</v>
      </c>
      <c r="C14" s="90"/>
      <c r="D14" s="90"/>
      <c r="E14" s="90"/>
      <c r="F14" s="90"/>
      <c r="G14" s="81">
        <v>1424</v>
      </c>
      <c r="H14" s="84">
        <v>1725</v>
      </c>
    </row>
    <row r="15" spans="2:8" ht="15.75">
      <c r="B15" s="94" t="s">
        <v>157</v>
      </c>
      <c r="C15" s="90"/>
      <c r="D15" s="90"/>
      <c r="E15" s="90"/>
      <c r="F15" s="90"/>
      <c r="G15" s="81">
        <v>2095</v>
      </c>
      <c r="H15" s="84">
        <v>0</v>
      </c>
    </row>
    <row r="16" spans="2:8" ht="15.75">
      <c r="B16" s="94" t="s">
        <v>132</v>
      </c>
      <c r="C16" s="90"/>
      <c r="D16" s="90"/>
      <c r="E16" s="90"/>
      <c r="F16" s="90"/>
      <c r="G16" s="95">
        <v>308</v>
      </c>
      <c r="H16" s="96">
        <v>134</v>
      </c>
    </row>
    <row r="17" spans="2:8" ht="15.75">
      <c r="B17" s="94"/>
      <c r="C17" s="90"/>
      <c r="D17" s="90"/>
      <c r="E17" s="90"/>
      <c r="F17" s="90"/>
      <c r="G17" s="79"/>
      <c r="H17" s="97"/>
    </row>
    <row r="18" spans="2:8" ht="15.75">
      <c r="B18" s="94" t="s">
        <v>149</v>
      </c>
      <c r="C18" s="90"/>
      <c r="D18" s="90"/>
      <c r="E18" s="90"/>
      <c r="F18" s="90"/>
      <c r="G18" s="81">
        <f>SUM(G11:G16)</f>
        <v>7042</v>
      </c>
      <c r="H18" s="81">
        <f>SUM(H11:H16)</f>
        <v>2379</v>
      </c>
    </row>
    <row r="19" spans="2:8" ht="15.75">
      <c r="B19" s="94"/>
      <c r="C19" s="90"/>
      <c r="D19" s="90"/>
      <c r="E19" s="90"/>
      <c r="F19" s="90"/>
      <c r="G19" s="81"/>
      <c r="H19" s="84"/>
    </row>
    <row r="20" spans="2:8" ht="15.75">
      <c r="B20" s="98" t="s">
        <v>88</v>
      </c>
      <c r="C20" s="90"/>
      <c r="D20" s="90"/>
      <c r="E20" s="90"/>
      <c r="F20" s="90"/>
      <c r="G20" s="81"/>
      <c r="H20" s="84"/>
    </row>
    <row r="21" spans="2:8" ht="15.75">
      <c r="B21" s="94" t="s">
        <v>89</v>
      </c>
      <c r="C21" s="90"/>
      <c r="D21" s="90"/>
      <c r="E21" s="90"/>
      <c r="F21" s="90"/>
      <c r="G21" s="81">
        <v>-4171</v>
      </c>
      <c r="H21" s="84">
        <v>2537</v>
      </c>
    </row>
    <row r="22" spans="2:8" ht="15.75">
      <c r="B22" s="94" t="s">
        <v>90</v>
      </c>
      <c r="C22" s="90"/>
      <c r="D22" s="90"/>
      <c r="E22" s="90"/>
      <c r="F22" s="90"/>
      <c r="G22" s="81">
        <v>-60</v>
      </c>
      <c r="H22" s="84">
        <v>-301</v>
      </c>
    </row>
    <row r="23" spans="2:8" ht="15.75">
      <c r="B23" s="94" t="s">
        <v>91</v>
      </c>
      <c r="C23" s="90"/>
      <c r="D23" s="90"/>
      <c r="E23" s="90"/>
      <c r="F23" s="90"/>
      <c r="G23" s="95">
        <v>-66</v>
      </c>
      <c r="H23" s="96">
        <v>-84</v>
      </c>
    </row>
    <row r="24" spans="2:8" ht="15.75">
      <c r="B24" s="94"/>
      <c r="C24" s="90"/>
      <c r="D24" s="90"/>
      <c r="E24" s="90"/>
      <c r="F24" s="90"/>
      <c r="G24" s="79"/>
      <c r="H24" s="97"/>
    </row>
    <row r="25" spans="2:8" ht="15.75">
      <c r="B25" s="94" t="s">
        <v>131</v>
      </c>
      <c r="C25" s="90"/>
      <c r="D25" s="90"/>
      <c r="E25" s="90"/>
      <c r="F25" s="90"/>
      <c r="G25" s="81">
        <f>SUM(G18:G23)</f>
        <v>2745</v>
      </c>
      <c r="H25" s="81">
        <f>SUM(H18:H23)</f>
        <v>4531</v>
      </c>
    </row>
    <row r="26" spans="2:8" ht="15.75">
      <c r="B26" s="94"/>
      <c r="C26" s="90"/>
      <c r="D26" s="90"/>
      <c r="E26" s="90"/>
      <c r="F26" s="90"/>
      <c r="G26" s="81"/>
      <c r="H26" s="84"/>
    </row>
    <row r="27" spans="2:8" ht="15.75">
      <c r="B27" s="21" t="s">
        <v>120</v>
      </c>
      <c r="C27" s="90"/>
      <c r="D27" s="90"/>
      <c r="E27" s="90"/>
      <c r="F27" s="90"/>
      <c r="G27" s="81"/>
      <c r="H27" s="84"/>
    </row>
    <row r="28" spans="2:8" ht="15.75">
      <c r="B28" s="94" t="s">
        <v>152</v>
      </c>
      <c r="C28" s="90"/>
      <c r="D28" s="90"/>
      <c r="E28" s="90"/>
      <c r="F28" s="90"/>
      <c r="G28" s="95">
        <v>-389</v>
      </c>
      <c r="H28" s="96">
        <v>-165</v>
      </c>
    </row>
    <row r="29" spans="2:8" ht="15.75">
      <c r="B29" s="94" t="s">
        <v>118</v>
      </c>
      <c r="C29" s="90"/>
      <c r="D29" s="90"/>
      <c r="E29" s="90"/>
      <c r="F29" s="90"/>
      <c r="G29" s="81">
        <f>SUM(G28)</f>
        <v>-389</v>
      </c>
      <c r="H29" s="81">
        <f>SUM(H28)</f>
        <v>-165</v>
      </c>
    </row>
    <row r="30" spans="2:8" ht="15.75">
      <c r="B30" s="94"/>
      <c r="C30" s="90"/>
      <c r="D30" s="90"/>
      <c r="E30" s="90"/>
      <c r="F30" s="90"/>
      <c r="G30" s="81"/>
      <c r="H30" s="84"/>
    </row>
    <row r="31" spans="2:8" ht="15.75">
      <c r="B31" s="21" t="s">
        <v>117</v>
      </c>
      <c r="C31" s="90"/>
      <c r="D31" s="90"/>
      <c r="E31" s="90"/>
      <c r="F31" s="90"/>
      <c r="G31" s="81"/>
      <c r="H31" s="84"/>
    </row>
    <row r="32" spans="2:8" ht="15.75">
      <c r="B32" s="90" t="s">
        <v>133</v>
      </c>
      <c r="C32" s="90"/>
      <c r="D32" s="90"/>
      <c r="E32" s="90"/>
      <c r="F32" s="90"/>
      <c r="G32" s="81">
        <v>-308</v>
      </c>
      <c r="H32" s="84">
        <v>-266</v>
      </c>
    </row>
    <row r="33" spans="2:8" ht="15.75">
      <c r="B33" s="90" t="s">
        <v>134</v>
      </c>
      <c r="C33" s="99"/>
      <c r="D33" s="90"/>
      <c r="E33" s="90"/>
      <c r="F33" s="90"/>
      <c r="G33" s="81">
        <v>21</v>
      </c>
      <c r="H33" s="84">
        <v>-2670</v>
      </c>
    </row>
    <row r="34" spans="2:8" ht="15.75">
      <c r="B34" s="90" t="s">
        <v>168</v>
      </c>
      <c r="C34" s="99"/>
      <c r="D34" s="90"/>
      <c r="E34" s="90"/>
      <c r="F34" s="90"/>
      <c r="G34" s="81">
        <v>-515</v>
      </c>
      <c r="H34" s="84">
        <v>-515</v>
      </c>
    </row>
    <row r="35" spans="2:8" ht="15.75">
      <c r="B35" s="94" t="s">
        <v>135</v>
      </c>
      <c r="C35" s="90"/>
      <c r="D35" s="90"/>
      <c r="E35" s="90"/>
      <c r="F35" s="90"/>
      <c r="G35" s="100">
        <f>SUM(G32:G34)</f>
        <v>-802</v>
      </c>
      <c r="H35" s="100">
        <f>SUM(H32:H34)</f>
        <v>-3451</v>
      </c>
    </row>
    <row r="36" spans="2:8" ht="15.75">
      <c r="B36" s="94"/>
      <c r="C36" s="90"/>
      <c r="D36" s="90"/>
      <c r="E36" s="90"/>
      <c r="F36" s="90"/>
      <c r="G36" s="81"/>
      <c r="H36" s="84"/>
    </row>
    <row r="37" spans="2:8" ht="15.75">
      <c r="B37" s="94" t="s">
        <v>92</v>
      </c>
      <c r="C37" s="90"/>
      <c r="D37" s="90"/>
      <c r="E37" s="90"/>
      <c r="F37" s="90"/>
      <c r="G37" s="84">
        <f>+G25+G29+G35</f>
        <v>1554</v>
      </c>
      <c r="H37" s="84">
        <f>+H25+H29+H35</f>
        <v>915</v>
      </c>
    </row>
    <row r="38" spans="2:8" ht="15.75">
      <c r="B38" s="94" t="s">
        <v>136</v>
      </c>
      <c r="C38" s="90"/>
      <c r="D38" s="101"/>
      <c r="E38" s="90"/>
      <c r="F38" s="90"/>
      <c r="G38" s="81">
        <v>2546</v>
      </c>
      <c r="H38" s="84">
        <v>1513</v>
      </c>
    </row>
    <row r="39" spans="2:8" ht="16.5" thickBot="1">
      <c r="B39" s="98" t="s">
        <v>167</v>
      </c>
      <c r="C39" s="90"/>
      <c r="D39" s="90"/>
      <c r="E39" s="90"/>
      <c r="F39" s="90"/>
      <c r="G39" s="102">
        <f>+G37+G38</f>
        <v>4100</v>
      </c>
      <c r="H39" s="103">
        <f>+H37+H38</f>
        <v>2428</v>
      </c>
    </row>
    <row r="40" spans="2:8" ht="16.5" thickTop="1">
      <c r="B40" s="98"/>
      <c r="C40" s="90"/>
      <c r="D40" s="90"/>
      <c r="E40" s="90"/>
      <c r="F40" s="90"/>
      <c r="G40" s="79"/>
      <c r="H40" s="97"/>
    </row>
    <row r="41" spans="2:8" ht="15.75">
      <c r="B41" s="98"/>
      <c r="C41" s="90"/>
      <c r="D41" s="90"/>
      <c r="E41" s="90"/>
      <c r="F41" s="90"/>
      <c r="G41" s="79"/>
      <c r="H41" s="79"/>
    </row>
    <row r="42" spans="2:8" ht="15.75">
      <c r="B42" s="98" t="s">
        <v>138</v>
      </c>
      <c r="C42" s="90"/>
      <c r="D42" s="90"/>
      <c r="E42" s="90"/>
      <c r="F42" s="90"/>
      <c r="G42" s="79"/>
      <c r="H42" s="79"/>
    </row>
    <row r="43" spans="2:8" ht="15.75">
      <c r="B43" s="94" t="s">
        <v>139</v>
      </c>
      <c r="C43" s="90"/>
      <c r="D43" s="90"/>
      <c r="E43" s="90"/>
      <c r="F43" s="90"/>
      <c r="G43" s="24"/>
      <c r="H43" s="24"/>
    </row>
    <row r="44" spans="2:8" ht="15.75">
      <c r="B44" s="94"/>
      <c r="C44" s="90"/>
      <c r="D44" s="90"/>
      <c r="E44" s="90"/>
      <c r="F44" s="90"/>
      <c r="G44" s="24"/>
      <c r="H44" s="24"/>
    </row>
    <row r="45" spans="2:8" ht="15.75">
      <c r="B45" s="98"/>
      <c r="C45" s="90"/>
      <c r="D45" s="90"/>
      <c r="E45" s="90"/>
      <c r="F45" s="90"/>
      <c r="G45" s="107" t="s">
        <v>162</v>
      </c>
      <c r="H45" s="107"/>
    </row>
    <row r="46" spans="2:8" ht="15.75">
      <c r="B46" s="98"/>
      <c r="C46" s="90"/>
      <c r="D46" s="90"/>
      <c r="E46" s="90"/>
      <c r="F46" s="90"/>
      <c r="G46" s="91">
        <v>2010</v>
      </c>
      <c r="H46" s="91">
        <v>2009</v>
      </c>
    </row>
    <row r="47" spans="2:8" ht="15.75">
      <c r="B47" s="98"/>
      <c r="C47" s="90"/>
      <c r="D47" s="90"/>
      <c r="E47" s="90"/>
      <c r="F47" s="90"/>
      <c r="G47" s="92" t="s">
        <v>0</v>
      </c>
      <c r="H47" s="92" t="s">
        <v>0</v>
      </c>
    </row>
    <row r="48" spans="2:8" ht="15.75">
      <c r="B48" s="94" t="s">
        <v>137</v>
      </c>
      <c r="C48" s="90"/>
      <c r="D48" s="90"/>
      <c r="E48" s="90"/>
      <c r="F48" s="90"/>
      <c r="G48" s="79">
        <v>4135</v>
      </c>
      <c r="H48" s="79">
        <v>2428</v>
      </c>
    </row>
    <row r="49" spans="2:8" ht="15.75">
      <c r="B49" s="94" t="s">
        <v>109</v>
      </c>
      <c r="C49" s="90"/>
      <c r="D49" s="90"/>
      <c r="E49" s="90"/>
      <c r="F49" s="90"/>
      <c r="G49" s="79">
        <v>-35</v>
      </c>
      <c r="H49" s="79">
        <v>0</v>
      </c>
    </row>
    <row r="50" spans="2:8" ht="16.5" thickBot="1">
      <c r="B50" s="98"/>
      <c r="C50" s="90"/>
      <c r="D50" s="90"/>
      <c r="E50" s="90"/>
      <c r="F50" s="90"/>
      <c r="G50" s="102">
        <f>SUM(G48:G49)</f>
        <v>4100</v>
      </c>
      <c r="H50" s="102">
        <f>SUM(H48:H49)</f>
        <v>2428</v>
      </c>
    </row>
    <row r="51" spans="2:8" ht="16.5" thickTop="1">
      <c r="B51" s="98"/>
      <c r="C51" s="90"/>
      <c r="D51" s="90"/>
      <c r="E51" s="90"/>
      <c r="F51" s="90"/>
      <c r="G51" s="79"/>
      <c r="H51" s="79"/>
    </row>
    <row r="52" spans="2:8" ht="15.75">
      <c r="B52" s="98"/>
      <c r="C52" s="90"/>
      <c r="D52" s="90"/>
      <c r="E52" s="90"/>
      <c r="F52" s="90"/>
      <c r="G52" s="79"/>
      <c r="H52" s="79"/>
    </row>
    <row r="53" spans="2:8" ht="15.75">
      <c r="B53" s="98"/>
      <c r="C53" s="90"/>
      <c r="D53" s="90"/>
      <c r="E53" s="90"/>
      <c r="F53" s="90"/>
      <c r="G53" s="79"/>
      <c r="H53" s="79"/>
    </row>
    <row r="54" spans="2:8" ht="15.75">
      <c r="B54" s="104"/>
      <c r="C54" s="90"/>
      <c r="D54" s="90"/>
      <c r="E54" s="90"/>
      <c r="F54" s="90"/>
      <c r="G54" s="105"/>
      <c r="H54" s="90"/>
    </row>
    <row r="55" spans="2:8" ht="15.75">
      <c r="B55" s="106" t="s">
        <v>180</v>
      </c>
      <c r="C55" s="106"/>
      <c r="D55" s="106"/>
      <c r="E55" s="106"/>
      <c r="F55" s="106"/>
      <c r="G55" s="106"/>
      <c r="H55" s="106"/>
    </row>
    <row r="56" spans="2:8" ht="15.75">
      <c r="B56" s="21" t="s">
        <v>182</v>
      </c>
      <c r="C56" s="106"/>
      <c r="D56" s="106"/>
      <c r="E56" s="106"/>
      <c r="F56" s="106"/>
      <c r="G56" s="106"/>
      <c r="H56" s="106"/>
    </row>
    <row r="57" spans="2:8" ht="15.75">
      <c r="B57" s="21" t="s">
        <v>181</v>
      </c>
      <c r="C57" s="90"/>
      <c r="D57" s="90"/>
      <c r="E57" s="90"/>
      <c r="F57" s="90"/>
      <c r="G57" s="90"/>
      <c r="H57" s="90"/>
    </row>
    <row r="58" spans="2:8" ht="15.75">
      <c r="B58" s="104"/>
      <c r="C58" s="90"/>
      <c r="D58" s="90"/>
      <c r="E58" s="90"/>
      <c r="F58" s="90"/>
      <c r="G58" s="90"/>
      <c r="H58" s="90"/>
    </row>
  </sheetData>
  <sheetProtection/>
  <mergeCells count="2">
    <mergeCell ref="G7:H7"/>
    <mergeCell ref="G45:H45"/>
  </mergeCells>
  <printOptions/>
  <pageMargins left="0.89" right="0.57" top="0.75" bottom="0.38" header="0.5" footer="0.16"/>
  <pageSetup horizontalDpi="1200" verticalDpi="1200" orientation="portrait" paperSize="9" scale="85" r:id="rId1"/>
  <headerFooter alignWithMargins="0">
    <oddFooter>&amp;C&amp;11 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56"/>
  <sheetViews>
    <sheetView zoomScalePageLayoutView="0" workbookViewId="0" topLeftCell="A9">
      <selection activeCell="A40" sqref="A40:A41"/>
    </sheetView>
  </sheetViews>
  <sheetFormatPr defaultColWidth="9.140625" defaultRowHeight="12.75"/>
  <cols>
    <col min="1" max="5" width="9.140625" style="1" customWidth="1"/>
    <col min="6" max="6" width="15.57421875" style="1" customWidth="1"/>
    <col min="7" max="7" width="13.7109375" style="1" customWidth="1"/>
    <col min="8" max="8" width="16.57421875" style="1" customWidth="1"/>
    <col min="9" max="9" width="9.140625" style="1" customWidth="1"/>
    <col min="10" max="10" width="10.421875" style="0" bestFit="1" customWidth="1"/>
    <col min="11" max="15" width="9.140625" style="1" customWidth="1"/>
    <col min="16" max="16" width="15.00390625" style="1" customWidth="1"/>
    <col min="17" max="17" width="13.421875" style="1" customWidth="1"/>
    <col min="18" max="16384" width="9.140625" style="1" customWidth="1"/>
  </cols>
  <sheetData>
    <row r="1" spans="1:8" ht="15">
      <c r="A1" s="5" t="s">
        <v>78</v>
      </c>
      <c r="B1" s="2"/>
      <c r="C1" s="2"/>
      <c r="D1" s="2"/>
      <c r="E1" s="2"/>
      <c r="F1" s="3"/>
      <c r="G1" s="3"/>
      <c r="H1" s="3"/>
    </row>
    <row r="2" spans="1:8" ht="15">
      <c r="A2" s="5"/>
      <c r="B2" s="2"/>
      <c r="C2" s="2"/>
      <c r="D2" s="2"/>
      <c r="E2" s="2"/>
      <c r="F2" s="3"/>
      <c r="G2" s="3"/>
      <c r="H2" s="3"/>
    </row>
    <row r="3" spans="1:8" ht="15">
      <c r="A3" s="5" t="s">
        <v>80</v>
      </c>
      <c r="B3" s="2"/>
      <c r="C3" s="2"/>
      <c r="D3" s="2"/>
      <c r="E3" s="2"/>
      <c r="F3" s="2"/>
      <c r="G3" s="2"/>
      <c r="H3" s="3"/>
    </row>
    <row r="4" spans="1:8" ht="15">
      <c r="A4" s="5"/>
      <c r="B4" s="5"/>
      <c r="C4" s="5"/>
      <c r="D4" s="5"/>
      <c r="E4" s="5"/>
      <c r="F4" s="5"/>
      <c r="G4" s="5"/>
      <c r="H4" s="8"/>
    </row>
    <row r="5" spans="1:8" ht="15">
      <c r="A5" s="4" t="s">
        <v>82</v>
      </c>
      <c r="B5" s="4"/>
      <c r="C5" s="4"/>
      <c r="D5" s="4"/>
      <c r="E5" s="4"/>
      <c r="F5" s="5"/>
      <c r="G5" s="5"/>
      <c r="H5" s="8"/>
    </row>
    <row r="6" spans="1:8" ht="15">
      <c r="A6" s="9" t="s">
        <v>83</v>
      </c>
      <c r="H6" s="8"/>
    </row>
    <row r="7" spans="1:8" ht="15">
      <c r="A7" s="9"/>
      <c r="H7" s="8"/>
    </row>
    <row r="8" spans="7:8" ht="14.25">
      <c r="G8" s="11" t="s">
        <v>85</v>
      </c>
      <c r="H8" s="11" t="s">
        <v>85</v>
      </c>
    </row>
    <row r="9" spans="7:8" ht="14.25">
      <c r="G9" s="11" t="s">
        <v>3</v>
      </c>
      <c r="H9" s="11" t="s">
        <v>3</v>
      </c>
    </row>
    <row r="10" spans="7:8" ht="14.25">
      <c r="G10" s="10" t="s">
        <v>81</v>
      </c>
      <c r="H10" s="10" t="s">
        <v>84</v>
      </c>
    </row>
    <row r="11" spans="7:8" ht="14.25">
      <c r="G11" s="12" t="s">
        <v>0</v>
      </c>
      <c r="H11" s="12" t="s">
        <v>0</v>
      </c>
    </row>
    <row r="12" spans="7:8" ht="14.25">
      <c r="G12" s="12" t="s">
        <v>59</v>
      </c>
      <c r="H12" s="12" t="s">
        <v>60</v>
      </c>
    </row>
    <row r="13" spans="1:8" ht="15">
      <c r="A13" s="5" t="s">
        <v>61</v>
      </c>
      <c r="G13" s="8"/>
      <c r="H13" s="8"/>
    </row>
    <row r="14" spans="1:20" ht="14.25">
      <c r="A14" s="1" t="s">
        <v>11</v>
      </c>
      <c r="G14" s="13">
        <f>13722+700</f>
        <v>14422</v>
      </c>
      <c r="H14" s="13">
        <v>14341</v>
      </c>
      <c r="K14" s="1" t="s">
        <v>1</v>
      </c>
      <c r="P14"/>
      <c r="Q14"/>
      <c r="R14"/>
      <c r="S14"/>
      <c r="T14"/>
    </row>
    <row r="15" spans="1:20" ht="14.25">
      <c r="A15" s="1" t="s">
        <v>12</v>
      </c>
      <c r="G15" s="13">
        <f>-1+494</f>
        <v>493</v>
      </c>
      <c r="H15" s="13">
        <v>782</v>
      </c>
      <c r="K15" s="1" t="s">
        <v>1</v>
      </c>
      <c r="P15"/>
      <c r="Q15"/>
      <c r="R15"/>
      <c r="S15"/>
      <c r="T15"/>
    </row>
    <row r="16" spans="1:20" ht="14.25">
      <c r="A16" s="1" t="s">
        <v>1</v>
      </c>
      <c r="G16" s="14">
        <f>+G14+G15</f>
        <v>14915</v>
      </c>
      <c r="H16" s="14">
        <f>+H14+H15</f>
        <v>15123</v>
      </c>
      <c r="K16" s="1" t="s">
        <v>1</v>
      </c>
      <c r="P16"/>
      <c r="Q16"/>
      <c r="R16"/>
      <c r="S16"/>
      <c r="T16"/>
    </row>
    <row r="17" spans="7:20" ht="14.25">
      <c r="G17" s="13"/>
      <c r="H17" s="13"/>
      <c r="K17" s="1" t="s">
        <v>1</v>
      </c>
      <c r="P17"/>
      <c r="Q17"/>
      <c r="R17"/>
      <c r="S17"/>
      <c r="T17"/>
    </row>
    <row r="18" spans="1:20" ht="14.25">
      <c r="A18" s="1" t="s">
        <v>4</v>
      </c>
      <c r="G18" s="13">
        <f>-9755-2584</f>
        <v>-12339</v>
      </c>
      <c r="H18" s="13">
        <v>-6648</v>
      </c>
      <c r="K18" s="1" t="s">
        <v>1</v>
      </c>
      <c r="P18"/>
      <c r="Q18"/>
      <c r="R18"/>
      <c r="S18"/>
      <c r="T18"/>
    </row>
    <row r="19" spans="1:20" ht="14.25">
      <c r="A19" s="1" t="s">
        <v>13</v>
      </c>
      <c r="G19" s="13">
        <v>-3538</v>
      </c>
      <c r="H19" s="13">
        <v>-3586</v>
      </c>
      <c r="K19" s="1" t="s">
        <v>44</v>
      </c>
      <c r="P19"/>
      <c r="Q19"/>
      <c r="R19"/>
      <c r="S19"/>
      <c r="T19"/>
    </row>
    <row r="20" spans="1:20" ht="14.25">
      <c r="A20" s="1" t="s">
        <v>5</v>
      </c>
      <c r="G20" s="13">
        <v>-752</v>
      </c>
      <c r="H20" s="13">
        <v>0</v>
      </c>
      <c r="K20" s="1" t="s">
        <v>1</v>
      </c>
      <c r="P20"/>
      <c r="Q20"/>
      <c r="R20"/>
      <c r="S20"/>
      <c r="T20"/>
    </row>
    <row r="21" spans="7:20" ht="14.25">
      <c r="G21" s="14">
        <f>+G18+G19+G20</f>
        <v>-16629</v>
      </c>
      <c r="H21" s="14">
        <f>+H18+H19+H20</f>
        <v>-10234</v>
      </c>
      <c r="K21" s="1" t="s">
        <v>1</v>
      </c>
      <c r="P21"/>
      <c r="Q21"/>
      <c r="R21"/>
      <c r="S21"/>
      <c r="T21"/>
    </row>
    <row r="22" spans="7:20" ht="14.25">
      <c r="G22" s="13"/>
      <c r="H22" s="13"/>
      <c r="P22"/>
      <c r="Q22"/>
      <c r="R22"/>
      <c r="S22"/>
      <c r="T22"/>
    </row>
    <row r="23" spans="1:20" ht="14.25">
      <c r="A23" s="1" t="s">
        <v>72</v>
      </c>
      <c r="G23" s="14">
        <f>+G16+G21</f>
        <v>-1714</v>
      </c>
      <c r="H23" s="14">
        <f>+H16+H21</f>
        <v>4889</v>
      </c>
      <c r="P23"/>
      <c r="Q23"/>
      <c r="R23"/>
      <c r="S23"/>
      <c r="T23"/>
    </row>
    <row r="24" spans="7:20" ht="14.25">
      <c r="G24" s="13"/>
      <c r="H24" s="13"/>
      <c r="K24" s="1" t="s">
        <v>1</v>
      </c>
      <c r="P24"/>
      <c r="Q24"/>
      <c r="R24"/>
      <c r="S24"/>
      <c r="T24"/>
    </row>
    <row r="25" spans="1:20" ht="15">
      <c r="A25" s="5" t="s">
        <v>63</v>
      </c>
      <c r="G25" s="13"/>
      <c r="H25" s="13"/>
      <c r="P25"/>
      <c r="Q25"/>
      <c r="R25"/>
      <c r="S25"/>
      <c r="T25"/>
    </row>
    <row r="26" spans="1:20" ht="14.25" hidden="1">
      <c r="A26" s="1" t="s">
        <v>30</v>
      </c>
      <c r="G26" s="13">
        <v>0</v>
      </c>
      <c r="H26" s="13">
        <v>0</v>
      </c>
      <c r="K26" s="1" t="s">
        <v>43</v>
      </c>
      <c r="P26"/>
      <c r="Q26"/>
      <c r="R26"/>
      <c r="S26"/>
      <c r="T26"/>
    </row>
    <row r="27" spans="1:20" ht="14.25">
      <c r="A27" s="1" t="s">
        <v>73</v>
      </c>
      <c r="G27" s="13">
        <v>-15</v>
      </c>
      <c r="H27" s="13">
        <v>-165</v>
      </c>
      <c r="K27" s="1" t="s">
        <v>1</v>
      </c>
      <c r="P27"/>
      <c r="Q27"/>
      <c r="R27"/>
      <c r="S27"/>
      <c r="T27"/>
    </row>
    <row r="28" spans="1:20" ht="14.25" hidden="1">
      <c r="A28" s="1" t="s">
        <v>1</v>
      </c>
      <c r="G28" s="13">
        <v>0</v>
      </c>
      <c r="H28" s="13">
        <v>0</v>
      </c>
      <c r="K28" s="1" t="s">
        <v>1</v>
      </c>
      <c r="P28"/>
      <c r="Q28"/>
      <c r="R28"/>
      <c r="S28"/>
      <c r="T28"/>
    </row>
    <row r="29" spans="1:20" ht="14.25">
      <c r="A29" s="1" t="s">
        <v>64</v>
      </c>
      <c r="G29" s="14">
        <f>+G28+G27+G26</f>
        <v>-15</v>
      </c>
      <c r="H29" s="14">
        <f>+H27+H28</f>
        <v>-165</v>
      </c>
      <c r="K29" s="1" t="s">
        <v>1</v>
      </c>
      <c r="P29"/>
      <c r="Q29"/>
      <c r="R29"/>
      <c r="S29"/>
      <c r="T29"/>
    </row>
    <row r="30" spans="7:20" ht="14.25">
      <c r="G30" s="13"/>
      <c r="H30" s="13"/>
      <c r="P30"/>
      <c r="Q30"/>
      <c r="R30"/>
      <c r="S30"/>
      <c r="T30"/>
    </row>
    <row r="31" spans="1:20" ht="15">
      <c r="A31" s="5" t="s">
        <v>62</v>
      </c>
      <c r="G31" s="13"/>
      <c r="H31" s="13"/>
      <c r="P31"/>
      <c r="Q31"/>
      <c r="R31"/>
      <c r="S31"/>
      <c r="T31"/>
    </row>
    <row r="32" spans="1:20" ht="14.25">
      <c r="A32" s="1" t="s">
        <v>67</v>
      </c>
      <c r="G32" s="13">
        <v>0</v>
      </c>
      <c r="H32" s="13">
        <v>0</v>
      </c>
      <c r="K32" s="1" t="s">
        <v>1</v>
      </c>
      <c r="P32"/>
      <c r="Q32"/>
      <c r="R32"/>
      <c r="S32"/>
      <c r="T32"/>
    </row>
    <row r="33" spans="1:20" ht="14.25">
      <c r="A33" s="1" t="s">
        <v>14</v>
      </c>
      <c r="F33" s="1" t="s">
        <v>1</v>
      </c>
      <c r="G33" s="13">
        <v>1080</v>
      </c>
      <c r="H33" s="13">
        <v>-3889</v>
      </c>
      <c r="K33" s="1" t="s">
        <v>1</v>
      </c>
      <c r="P33"/>
      <c r="Q33"/>
      <c r="R33"/>
      <c r="S33"/>
      <c r="T33"/>
    </row>
    <row r="34" spans="1:20" ht="14.25" hidden="1">
      <c r="A34" s="1" t="s">
        <v>30</v>
      </c>
      <c r="G34" s="13">
        <v>0</v>
      </c>
      <c r="H34" s="13">
        <v>0</v>
      </c>
      <c r="K34" s="1" t="s">
        <v>1</v>
      </c>
      <c r="P34"/>
      <c r="Q34"/>
      <c r="R34"/>
      <c r="S34"/>
      <c r="T34"/>
    </row>
    <row r="35" spans="1:20" ht="14.25">
      <c r="A35" s="1" t="s">
        <v>31</v>
      </c>
      <c r="G35" s="13">
        <v>-95</v>
      </c>
      <c r="H35" s="13">
        <v>-135</v>
      </c>
      <c r="P35"/>
      <c r="Q35"/>
      <c r="R35"/>
      <c r="S35"/>
      <c r="T35"/>
    </row>
    <row r="36" spans="1:20" ht="14.25">
      <c r="A36" s="1" t="s">
        <v>68</v>
      </c>
      <c r="G36" s="14">
        <f>SUM(G32:G35)</f>
        <v>985</v>
      </c>
      <c r="H36" s="14">
        <f>+H32+H33+H34+H35</f>
        <v>-4024</v>
      </c>
      <c r="P36"/>
      <c r="Q36"/>
      <c r="R36"/>
      <c r="S36"/>
      <c r="T36"/>
    </row>
    <row r="37" spans="7:20" ht="14.25">
      <c r="G37" s="13"/>
      <c r="H37" s="13"/>
      <c r="K37" s="1" t="s">
        <v>1</v>
      </c>
      <c r="P37"/>
      <c r="Q37"/>
      <c r="R37"/>
      <c r="S37"/>
      <c r="T37"/>
    </row>
    <row r="38" spans="1:20" ht="14.25">
      <c r="A38" s="1" t="s">
        <v>65</v>
      </c>
      <c r="G38" s="13">
        <f>+G23+G29+G36</f>
        <v>-744</v>
      </c>
      <c r="H38" s="13">
        <f>+H36+H29+H23</f>
        <v>700</v>
      </c>
      <c r="P38"/>
      <c r="Q38"/>
      <c r="R38"/>
      <c r="S38"/>
      <c r="T38"/>
    </row>
    <row r="39" spans="7:20" ht="14.25">
      <c r="G39" s="13"/>
      <c r="H39" s="13"/>
      <c r="K39" s="1" t="s">
        <v>1</v>
      </c>
      <c r="P39"/>
      <c r="Q39"/>
      <c r="R39"/>
      <c r="S39"/>
      <c r="T39"/>
    </row>
    <row r="40" spans="1:20" ht="14.25" customHeight="1" hidden="1">
      <c r="A40" s="1" t="s">
        <v>1</v>
      </c>
      <c r="G40" s="13">
        <v>0</v>
      </c>
      <c r="H40" s="13">
        <v>0</v>
      </c>
      <c r="P40"/>
      <c r="Q40"/>
      <c r="R40"/>
      <c r="S40"/>
      <c r="T40"/>
    </row>
    <row r="41" spans="1:20" ht="14.25" customHeight="1" hidden="1">
      <c r="A41" s="1" t="s">
        <v>1</v>
      </c>
      <c r="G41" s="13"/>
      <c r="H41" s="13"/>
      <c r="P41"/>
      <c r="Q41"/>
      <c r="R41"/>
      <c r="S41"/>
      <c r="T41"/>
    </row>
    <row r="42" spans="7:20" ht="14.25">
      <c r="G42" s="13"/>
      <c r="H42" s="13"/>
      <c r="P42"/>
      <c r="Q42"/>
      <c r="R42"/>
      <c r="S42"/>
      <c r="T42"/>
    </row>
    <row r="43" spans="1:20" ht="14.25">
      <c r="A43" s="1" t="s">
        <v>74</v>
      </c>
      <c r="G43" s="13">
        <v>2546</v>
      </c>
      <c r="H43" s="13">
        <v>942</v>
      </c>
      <c r="P43"/>
      <c r="Q43"/>
      <c r="R43"/>
      <c r="S43"/>
      <c r="T43"/>
    </row>
    <row r="44" spans="7:20" ht="14.25">
      <c r="G44" s="13"/>
      <c r="H44" s="13"/>
      <c r="K44" s="1" t="s">
        <v>1</v>
      </c>
      <c r="P44"/>
      <c r="Q44"/>
      <c r="R44"/>
      <c r="S44"/>
      <c r="T44"/>
    </row>
    <row r="45" spans="1:20" ht="15.75" thickBot="1">
      <c r="A45" s="5" t="s">
        <v>77</v>
      </c>
      <c r="G45" s="15">
        <f>+G43+G40+G38</f>
        <v>1802</v>
      </c>
      <c r="H45" s="15">
        <f>+H43+H40+H38</f>
        <v>1642</v>
      </c>
      <c r="P45"/>
      <c r="Q45"/>
      <c r="R45"/>
      <c r="S45"/>
      <c r="T45"/>
    </row>
    <row r="46" spans="7:20" ht="15" thickTop="1">
      <c r="G46" s="13"/>
      <c r="H46" s="13"/>
      <c r="K46" s="1" t="s">
        <v>1</v>
      </c>
      <c r="P46"/>
      <c r="Q46"/>
      <c r="R46"/>
      <c r="S46"/>
      <c r="T46"/>
    </row>
    <row r="47" spans="1:20" ht="15">
      <c r="A47" s="5" t="s">
        <v>15</v>
      </c>
      <c r="B47" s="5"/>
      <c r="C47" s="5"/>
      <c r="D47" s="5"/>
      <c r="G47" s="13"/>
      <c r="H47" s="13"/>
      <c r="K47" s="1" t="s">
        <v>1</v>
      </c>
      <c r="P47"/>
      <c r="Q47"/>
      <c r="R47"/>
      <c r="S47"/>
      <c r="T47"/>
    </row>
    <row r="48" spans="1:20" ht="14.25">
      <c r="A48" s="1" t="s">
        <v>75</v>
      </c>
      <c r="G48" s="13">
        <v>1803</v>
      </c>
      <c r="H48" s="13">
        <v>1832</v>
      </c>
      <c r="K48" s="1" t="s">
        <v>1</v>
      </c>
      <c r="P48"/>
      <c r="Q48"/>
      <c r="R48"/>
      <c r="S48"/>
      <c r="T48"/>
    </row>
    <row r="49" spans="1:20" ht="14.25">
      <c r="A49" s="1" t="s">
        <v>46</v>
      </c>
      <c r="G49" s="13">
        <v>0</v>
      </c>
      <c r="H49" s="13">
        <v>-752</v>
      </c>
      <c r="K49" s="1" t="s">
        <v>1</v>
      </c>
      <c r="P49"/>
      <c r="Q49"/>
      <c r="R49"/>
      <c r="S49"/>
      <c r="T49"/>
    </row>
    <row r="50" spans="1:8" ht="15.75" thickBot="1">
      <c r="A50" s="5" t="s">
        <v>1</v>
      </c>
      <c r="F50" s="7" t="s">
        <v>1</v>
      </c>
      <c r="G50" s="15">
        <f>+G48+G49</f>
        <v>1803</v>
      </c>
      <c r="H50" s="15">
        <f>+H48+H49</f>
        <v>1080</v>
      </c>
    </row>
    <row r="51" spans="1:8" ht="15.75" thickTop="1">
      <c r="A51" s="5"/>
      <c r="F51" s="7"/>
      <c r="G51" s="16"/>
      <c r="H51" s="16"/>
    </row>
    <row r="52" spans="1:8" ht="15">
      <c r="A52" s="5"/>
      <c r="F52" s="7"/>
      <c r="G52" s="16"/>
      <c r="H52" s="16"/>
    </row>
    <row r="53" ht="14.25">
      <c r="H53" s="8"/>
    </row>
    <row r="54" spans="1:8" ht="15">
      <c r="A54" s="5" t="s">
        <v>32</v>
      </c>
      <c r="B54" s="5"/>
      <c r="C54" s="5"/>
      <c r="D54" s="5"/>
      <c r="E54" s="5"/>
      <c r="F54" s="5"/>
      <c r="G54" s="5"/>
      <c r="H54" s="6"/>
    </row>
    <row r="55" spans="1:8" ht="15">
      <c r="A55" s="5" t="s">
        <v>93</v>
      </c>
      <c r="B55" s="5"/>
      <c r="C55" s="5"/>
      <c r="D55" s="5"/>
      <c r="E55" s="5"/>
      <c r="F55" s="5"/>
      <c r="G55" s="5"/>
      <c r="H55" s="6"/>
    </row>
    <row r="56" ht="15">
      <c r="A56" s="5" t="s">
        <v>38</v>
      </c>
    </row>
  </sheetData>
  <sheetProtection/>
  <printOptions/>
  <pageMargins left="1.3385826771653544" right="0.7480314960629921" top="0.984251968503937" bottom="0.984251968503937" header="0.5118110236220472" footer="0.5118110236220472"/>
  <pageSetup horizontalDpi="600" verticalDpi="600" orientation="portrait" paperSize="9" scale="80" r:id="rId1"/>
  <headerFooter alignWithMargins="0">
    <oddFooter>&amp;C3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INDUSTRIAL CORP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INDUSTRIAL CORP BHD</dc:creator>
  <cp:keywords/>
  <dc:description/>
  <cp:lastModifiedBy>Kwong Chong Yang</cp:lastModifiedBy>
  <cp:lastPrinted>2010-11-12T07:09:57Z</cp:lastPrinted>
  <dcterms:created xsi:type="dcterms:W3CDTF">2007-11-19T03:51:20Z</dcterms:created>
  <dcterms:modified xsi:type="dcterms:W3CDTF">2010-11-12T07:12:13Z</dcterms:modified>
  <cp:category/>
  <cp:version/>
  <cp:contentType/>
  <cp:contentStatus/>
</cp:coreProperties>
</file>